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60" windowHeight="5010" tabRatio="863"/>
  </bookViews>
  <sheets>
    <sheet name="CAPA" sheetId="20" r:id="rId1"/>
    <sheet name="OBJETIVOS E METAS" sheetId="2" r:id="rId2"/>
    <sheet name="FORM.A- USOS E FONTES" sheetId="19" r:id="rId3"/>
    <sheet name="FORM.B - METAS E RESULTADOS" sheetId="17" r:id="rId4"/>
    <sheet name="FORM.C- METAS FINANCEIRAS " sheetId="21" r:id="rId5"/>
    <sheet name="FORM.D- LIMITES ESTRATÉGICOS" sheetId="16" r:id="rId6"/>
    <sheet name="PARECER DA ASSESSORIA" sheetId="22" r:id="rId7"/>
  </sheets>
  <externalReferences>
    <externalReference r:id="rId8"/>
    <externalReference r:id="rId9"/>
  </externalReferences>
  <definedNames>
    <definedName name="_xlnm._FilterDatabase" localSheetId="3" hidden="1">'FORM.B - METAS E RESULTADOS'!$A$6:$I$32</definedName>
    <definedName name="_xlnm._FilterDatabase" localSheetId="4" hidden="1">'FORM.C- METAS FINANCEIRAS '!$A$6:$J$32</definedName>
    <definedName name="_xlnm.Print_Area" localSheetId="0">CAPA!$A$1:$H$36</definedName>
    <definedName name="_xlnm.Print_Area" localSheetId="2">'FORM.A- USOS E FONTES'!$A$1:$F$42</definedName>
    <definedName name="_xlnm.Print_Area" localSheetId="3">'FORM.B - METAS E RESULTADOS'!$A$1:$I$36</definedName>
    <definedName name="_xlnm.Print_Area" localSheetId="4">'FORM.C- METAS FINANCEIRAS '!$A$1:$J$35</definedName>
    <definedName name="_xlnm.Print_Area" localSheetId="5">'FORM.D- LIMITES ESTRATÉGICOS'!$A$1:$M$28</definedName>
    <definedName name="_xlnm.Print_Area" localSheetId="1">'OBJETIVOS E METAS'!$A$1:$S$10</definedName>
    <definedName name="_xlnm.Print_Area" localSheetId="6">'PARECER DA ASSESSORIA'!$A$1:$L$24</definedName>
    <definedName name="_xlnm.Print_Titles" localSheetId="3">'FORM.B - METAS E RESULTADOS'!$1:$8</definedName>
    <definedName name="_xlnm.Print_Titles" localSheetId="4">'FORM.C- METAS FINANCEIRAS '!$1:$8</definedName>
  </definedNames>
  <calcPr calcId="152511"/>
</workbook>
</file>

<file path=xl/calcChain.xml><?xml version="1.0" encoding="utf-8"?>
<calcChain xmlns="http://schemas.openxmlformats.org/spreadsheetml/2006/main">
  <c r="D11" i="22" l="1"/>
  <c r="D10" i="22"/>
  <c r="D9" i="22"/>
  <c r="D8" i="22"/>
  <c r="C41" i="17"/>
  <c r="F19" i="19"/>
  <c r="F21" i="19"/>
  <c r="F22" i="19"/>
  <c r="F13" i="19"/>
  <c r="F14" i="19"/>
  <c r="F15" i="19"/>
  <c r="F16" i="19"/>
  <c r="F17" i="19"/>
  <c r="F18" i="19"/>
  <c r="F31" i="21"/>
  <c r="E31" i="21"/>
  <c r="G30" i="21"/>
  <c r="I30" i="21" s="1"/>
  <c r="G29" i="21"/>
  <c r="I29" i="21" s="1"/>
  <c r="H28" i="21"/>
  <c r="G28" i="21"/>
  <c r="G27" i="21"/>
  <c r="I27" i="21" s="1"/>
  <c r="G26" i="21"/>
  <c r="I26" i="21" s="1"/>
  <c r="G25" i="21"/>
  <c r="I25" i="21" s="1"/>
  <c r="G24" i="21"/>
  <c r="I24" i="21" s="1"/>
  <c r="G23" i="21"/>
  <c r="I23" i="21" s="1"/>
  <c r="G22" i="21"/>
  <c r="I22" i="21" s="1"/>
  <c r="G21" i="21"/>
  <c r="I21" i="21" s="1"/>
  <c r="G20" i="21"/>
  <c r="I20" i="21" s="1"/>
  <c r="G19" i="21"/>
  <c r="I19" i="21" s="1"/>
  <c r="G18" i="21"/>
  <c r="I18" i="21" s="1"/>
  <c r="G17" i="21"/>
  <c r="I17" i="21" s="1"/>
  <c r="G16" i="21"/>
  <c r="I16" i="21" s="1"/>
  <c r="G15" i="21"/>
  <c r="I15" i="21" s="1"/>
  <c r="G14" i="21"/>
  <c r="I14" i="21" s="1"/>
  <c r="G13" i="21"/>
  <c r="I13" i="21" s="1"/>
  <c r="G12" i="21"/>
  <c r="I12" i="21" s="1"/>
  <c r="G11" i="21"/>
  <c r="I11" i="21" s="1"/>
  <c r="H10" i="21"/>
  <c r="G10" i="21"/>
  <c r="H9" i="21"/>
  <c r="G9" i="21"/>
  <c r="A33" i="20"/>
  <c r="A32" i="20"/>
  <c r="A31" i="20"/>
  <c r="A30" i="20"/>
  <c r="H31" i="21" l="1"/>
  <c r="G31" i="21"/>
  <c r="I28" i="21"/>
  <c r="I10" i="21"/>
  <c r="I9" i="21"/>
  <c r="D12" i="19"/>
  <c r="E7" i="16"/>
  <c r="D7" i="16"/>
  <c r="C12" i="19"/>
  <c r="C11" i="19"/>
  <c r="D6" i="16" s="1"/>
  <c r="E9" i="16"/>
  <c r="D9" i="16"/>
  <c r="E10" i="16"/>
  <c r="D10" i="16"/>
  <c r="M6" i="16"/>
  <c r="M7" i="16"/>
  <c r="F14" i="16"/>
  <c r="M14" i="16"/>
  <c r="K15" i="16"/>
  <c r="M15" i="16" s="1"/>
  <c r="L15" i="16"/>
  <c r="E16" i="16"/>
  <c r="F16" i="16" s="1"/>
  <c r="M16" i="16"/>
  <c r="K17" i="16"/>
  <c r="L17" i="16"/>
  <c r="M17" i="16" s="1"/>
  <c r="F18" i="16"/>
  <c r="F20" i="16"/>
  <c r="F22" i="16"/>
  <c r="E24" i="16"/>
  <c r="F24" i="16" s="1"/>
  <c r="E12" i="19"/>
  <c r="E13" i="19"/>
  <c r="E14" i="19"/>
  <c r="E15" i="19"/>
  <c r="E16" i="19"/>
  <c r="E17" i="19"/>
  <c r="E18" i="19"/>
  <c r="E19" i="19"/>
  <c r="C20" i="19"/>
  <c r="D20" i="19"/>
  <c r="E21" i="19"/>
  <c r="E22" i="19"/>
  <c r="D25" i="19"/>
  <c r="D31" i="19" s="1"/>
  <c r="C26" i="19"/>
  <c r="C25" i="19" s="1"/>
  <c r="C31" i="19" s="1"/>
  <c r="E27" i="19"/>
  <c r="F27" i="19"/>
  <c r="E28" i="19"/>
  <c r="F28" i="19"/>
  <c r="E29" i="19"/>
  <c r="F29" i="19"/>
  <c r="E30" i="19"/>
  <c r="F30" i="19"/>
  <c r="F26" i="19"/>
  <c r="E26" i="19" l="1"/>
  <c r="D11" i="19"/>
  <c r="F11" i="19" s="1"/>
  <c r="F12" i="19"/>
  <c r="F20" i="19"/>
  <c r="C10" i="19"/>
  <c r="F7" i="16"/>
  <c r="I31" i="21"/>
  <c r="C23" i="19"/>
  <c r="F9" i="16"/>
  <c r="D8" i="16"/>
  <c r="D11" i="16" s="1"/>
  <c r="F10" i="16"/>
  <c r="F31" i="19"/>
  <c r="E31" i="19"/>
  <c r="D10" i="19"/>
  <c r="F10" i="19" s="1"/>
  <c r="E6" i="16"/>
  <c r="E25" i="19"/>
  <c r="F25" i="19"/>
  <c r="E20" i="19"/>
  <c r="D23" i="19" l="1"/>
  <c r="F23" i="19" s="1"/>
  <c r="E11" i="19"/>
  <c r="C32" i="19"/>
  <c r="D15" i="16"/>
  <c r="D19" i="16"/>
  <c r="D23" i="16"/>
  <c r="D21" i="16"/>
  <c r="D25" i="16"/>
  <c r="D17" i="16"/>
  <c r="D32" i="19"/>
  <c r="G32" i="19" s="1"/>
  <c r="E23" i="19"/>
  <c r="E8" i="16"/>
  <c r="F6" i="16"/>
  <c r="E10" i="19"/>
  <c r="E11" i="16" l="1"/>
  <c r="F8" i="16"/>
  <c r="F32" i="19"/>
  <c r="E32" i="19"/>
  <c r="F11" i="16" l="1"/>
  <c r="E17" i="16"/>
  <c r="F17" i="16" s="1"/>
  <c r="E15" i="16"/>
  <c r="F15" i="16" s="1"/>
  <c r="E19" i="16"/>
  <c r="F19" i="16" s="1"/>
  <c r="E21" i="16"/>
  <c r="F21" i="16" s="1"/>
  <c r="E23" i="16"/>
  <c r="F23" i="16" s="1"/>
  <c r="E25" i="16"/>
  <c r="F25" i="16" s="1"/>
</calcChain>
</file>

<file path=xl/comments1.xml><?xml version="1.0" encoding="utf-8"?>
<comments xmlns="http://schemas.openxmlformats.org/spreadsheetml/2006/main">
  <authors>
    <author>Maria Filomena M Paulos</author>
  </authors>
  <commentList>
    <comment ref="D30" authorId="0">
      <text>
        <r>
          <rPr>
            <b/>
            <sz val="10"/>
            <color indexed="81"/>
            <rFont val="Segoe UI"/>
            <family val="2"/>
          </rPr>
          <t>O valor a ser considerado neste campo é NULO, uma vez que as execuções ocorridas no período se deram mediante transferência do valor previsto, em sua totalidade ou em parte, para a implementação/incremento de alguma iniciativa estratégica - projeto e/ou atividade. Informar  no quadro abaixo.</t>
        </r>
        <r>
          <rPr>
            <sz val="10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<sst xmlns="http://schemas.openxmlformats.org/spreadsheetml/2006/main" count="463" uniqueCount="261">
  <si>
    <t>PROGRAMAÇÃO 2015</t>
  </si>
  <si>
    <t xml:space="preserve">        Valor Programado (R$)                 (A)</t>
  </si>
  <si>
    <t xml:space="preserve">      Valor Executado (R$)           (B)</t>
  </si>
  <si>
    <t xml:space="preserve">Execução </t>
  </si>
  <si>
    <t>Especificação</t>
  </si>
  <si>
    <t xml:space="preserve">            Valor (R$)                                                  (A-B)</t>
  </si>
  <si>
    <t xml:space="preserve">               (%)               (B/A)</t>
  </si>
  <si>
    <t>I.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</si>
  <si>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</si>
  <si>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</si>
  <si>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</si>
  <si>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</si>
  <si>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</si>
  <si>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1.1.1.3 Taxas e Multas</t>
  </si>
  <si>
    <t>1.1.2 RRT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</si>
  <si>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</si>
  <si>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</si>
  <si>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</si>
  <si>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</si>
  <si>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</si>
  <si>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>2.2 Outras Receitas</t>
  </si>
  <si>
    <t xml:space="preserve"> I - TOTAL DAS FONTES</t>
  </si>
  <si>
    <t>II - USOS</t>
  </si>
  <si>
    <t>1 Programação Operacional</t>
  </si>
  <si>
    <t>Projetos</t>
  </si>
  <si>
    <t>Atividades</t>
  </si>
  <si>
    <t>2 Aportes ao Fundo de Apoio</t>
  </si>
  <si>
    <t>3 Aporte ao CSC</t>
  </si>
  <si>
    <t>4 Reserva de Contingência*</t>
  </si>
  <si>
    <t>II – TOTAL DE USOS</t>
  </si>
  <si>
    <t>VARIAÇÃO (I-II)</t>
  </si>
  <si>
    <t>2- DESCRIÇÃO SINTÉTICA DOS OBJETIVOS E METAS</t>
  </si>
  <si>
    <t xml:space="preserve">2.1- OBJETIVOS ESTRATÉGICOS: </t>
  </si>
  <si>
    <t>2.2-  PRINCIPAIS INICIATIVAS ESTRATÉGICAS EM 2015:</t>
  </si>
  <si>
    <t>2. 3- JUSTIFICATIVAS E MEDIDAS DE GESTÃO IMPLEMENTADAS PARA CORREÇÃO DE RUMOS 2015: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</si>
  <si>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</si>
  <si>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</si>
  <si>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</si>
  <si>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</si>
  <si>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</si>
  <si>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Unidade Responsável</t>
  </si>
  <si>
    <t>* P/A</t>
  </si>
  <si>
    <t>Denominação</t>
  </si>
  <si>
    <t xml:space="preserve">Objetivo Estratégico Principal </t>
  </si>
  <si>
    <t>Aprovadas</t>
  </si>
  <si>
    <t xml:space="preserve"> Realizadas </t>
  </si>
  <si>
    <t>Aprovados</t>
  </si>
  <si>
    <t xml:space="preserve"> Realizados </t>
  </si>
  <si>
    <t>Programação Aprovada (A)</t>
  </si>
  <si>
    <t>Transposição   (B)</t>
  </si>
  <si>
    <t xml:space="preserve">% de Execução </t>
  </si>
  <si>
    <t>Presidência</t>
  </si>
  <si>
    <t>A</t>
  </si>
  <si>
    <t>Ações de suprimento a demanda de deslocamento de pessoal</t>
  </si>
  <si>
    <t>Aprimorar e inovar os processos e as ações</t>
  </si>
  <si>
    <t>Atender as demandas de deslocamento dos funcionários e conselheiros do CAU/AL</t>
  </si>
  <si>
    <t xml:space="preserve">Demandas de deslocamento atendidas. </t>
  </si>
  <si>
    <t>Garantir a participação de Conselheiros e funcionários em eventos do CAU e/ou em eventos de interesse do CAU.</t>
  </si>
  <si>
    <t>Resultado alcançado</t>
  </si>
  <si>
    <t>O orçamento da Atividade foi complementada na 1ª reformulação, recebendo os orçamentos dos projetos de suprimento a demanda de deslocamento de pessoal de todas as Comissões.</t>
  </si>
  <si>
    <t>Atendimento - Manuntenção das rotinas administrativas do CAU/AL.</t>
  </si>
  <si>
    <t>Assegurar a eficácia no atendimento e no relacionamento com os arquitetos e urbanistas e a sociedade</t>
  </si>
  <si>
    <t>Atender os profissionais e ao público em geral</t>
  </si>
  <si>
    <t>Execução das atividades realizadas.</t>
  </si>
  <si>
    <t>Garantir infraestrutura adequada para a prestação de serviço com qualidade e manter o equilíbrio financeiro do Conselho</t>
  </si>
  <si>
    <t>Resultado  alcançado</t>
  </si>
  <si>
    <t>P</t>
  </si>
  <si>
    <t>Comunicação - Plano de mídia</t>
  </si>
  <si>
    <t>Assegurar a eficácia no relacionamento e comunicação com a sociedade</t>
  </si>
  <si>
    <t>Realizar as seguintes ações:
1. Operacionalização do site do CAU/AL;
2. Elaboração de reportagens, entrevistas e manuais práticos;
3. Acompanhamento junto aos meios de comunicação;
4. Criação de banners, módulos, imagens e peças publicitárias para veiculação nas ações promocionais do CAU/AL;
5. Atualização e monitoramento nas redes sociais;
6. Elaboração de releases internos (interesse dos associados e site CAU) e releases externos;</t>
  </si>
  <si>
    <t>Meta  parcialmente realizada</t>
  </si>
  <si>
    <t>Garantir a comunicação clara e objetiva com os arquitetos e a sociedade.</t>
  </si>
  <si>
    <t>Resultado parcialmente alcançado</t>
  </si>
  <si>
    <t>Cumprido 33,6% do orçado. Houve um atraso no processo de contratação, iniciado apenas no segundo semestre de 2015, o que impactou para o não cumprimento do orçamento para essa Atividade</t>
  </si>
  <si>
    <t>Reserva de contingência</t>
  </si>
  <si>
    <t>Assegurar a sustentabilidade financeira</t>
  </si>
  <si>
    <t>Custear  100% das demandas não planejadas no período de 01 ano.</t>
  </si>
  <si>
    <t xml:space="preserve">Não foi utilizada </t>
  </si>
  <si>
    <t>Garantir recursos em projetos e/ou ações emergenciais que fugissem da normalidade do funcionamento do CAU.</t>
  </si>
  <si>
    <t xml:space="preserve">Resultado alcançado. </t>
  </si>
  <si>
    <t>Os valores inicialmente previstos foram utilizados, no pagamento das despesas com o Aluguel da sede, bem como o Fundo de Reserva do Centro de Serviços Compartilhados. Ações que não estavam previstas no Plano de Ação 2015. O orçamento da Atividade foi complementada na 1ª reformulação.</t>
  </si>
  <si>
    <t>Ampliação das instalações da sede</t>
  </si>
  <si>
    <t>Ter sistemas de informação e infraestrutura que viabilizem a gestão e o atendimento dos arquitetos e urbanistas e a sociedade</t>
  </si>
  <si>
    <t xml:space="preserve">Sede equipada </t>
  </si>
  <si>
    <t xml:space="preserve">Meta parcialmente realizada </t>
  </si>
  <si>
    <t xml:space="preserve">O Processo de entrega dos projetos da nova sede e dos trâmites necessários para licitação da obra, refletiram em atraso da execução orçamentária. O CAU/AL findou a licitação e emitiu ordem de serviço e 26/12/2015. A obra encontra-se em fase de execução. </t>
  </si>
  <si>
    <t>Comissão de Exercicio Profissional</t>
  </si>
  <si>
    <t>Sou Arquiteto! E Agora?</t>
  </si>
  <si>
    <t>Estimular o conhecimento, o uso de processos criativos e a difusão das melhores práticas em arquitetura e urbanismo</t>
  </si>
  <si>
    <t>100 estudantes e/ou profissionais capacitados</t>
  </si>
  <si>
    <t>Palestras realizadas com os temas: Empreendedorismo; Norma de desempenho NBR 15575 e contratos.
Contou com a participacao de 24 estudantes e profissionais capacitados.</t>
  </si>
  <si>
    <t>Garantir ao associado uma melhoria em sua formação, através de cursos e palestras de grande relevância para o desempenho da profissão.</t>
  </si>
  <si>
    <t>Devido ao pequeno número de participantes os custos foram reduzidos.</t>
  </si>
  <si>
    <t xml:space="preserve">Ações de suprimento a demanda de deslocamento de pessoal </t>
  </si>
  <si>
    <t>Atender as demandas de deslocamento dos conselheiros do CAU/AL membros da comissão de Exercício Profissional</t>
  </si>
  <si>
    <t>Garantir a participação de Conselheiros e funcionários em eventos do cau e/ou em eventos de interesse do CAU.</t>
  </si>
  <si>
    <t xml:space="preserve">A atividade foi transferida para a ação de suprimento a demanda de deslocamento de pessoal ligado a Presidência. </t>
  </si>
  <si>
    <t>Comissão de Ética e Disciplina</t>
  </si>
  <si>
    <t>Atender as demandas de deslocamento dos conselheiros do CAU/AL membros da comissão de Ética e Disciplina</t>
  </si>
  <si>
    <t xml:space="preserve">A atividade foi transferido para a acao de suprimento a demanda de deslocamento de pessoal ligado a Presidencia. </t>
  </si>
  <si>
    <t>Comissão de Administração e Finanças</t>
  </si>
  <si>
    <t>Atender as demandas de deslocamento dos conselheiros do CAU/AL membros da comissão de Administração e finanças</t>
  </si>
  <si>
    <t>CAUniversitário</t>
  </si>
  <si>
    <t>03 eventos realizados com a participação de aproximadamente 240 estudantes.</t>
  </si>
  <si>
    <t>Eventos realizados.</t>
  </si>
  <si>
    <t>Aproximar o CAU aos futuros profissionais, com foco no esclarecimento das atribuições profissionais e éticos.</t>
  </si>
  <si>
    <t>As atividades foram realizadas nas Instituições de Ensino Superior-IES  e os custos previstos no inicio do Projeto foram realizados pelas IES.</t>
  </si>
  <si>
    <t>Tira dúvidas CAU</t>
  </si>
  <si>
    <t>12 mini curso, realizado na sede do CAU/AL, com foco na disseminação dos regramentos do CAU (resoluções, portarias etc) bem como o treinamento/ auxilio no SICCAU.</t>
  </si>
  <si>
    <t>Realização de 08 mini cursos.</t>
  </si>
  <si>
    <t xml:space="preserve">Garantir assistência aos profissioanis que procuram o CAU com dúvidas em geral. </t>
  </si>
  <si>
    <t>Tabela de honorários</t>
  </si>
  <si>
    <t>Realização de 02 eventos, totalizando 160 profissionais capacitados</t>
  </si>
  <si>
    <t xml:space="preserve">Tema da palestra foi alterado e a realização foi transferida para dentro do evento comemorativo do dia do Arquiteto. </t>
  </si>
  <si>
    <t>Garantir ao associado uma melhoria em sua formação, através de cursos e palestras voltados para a conbrança justa de honorários.</t>
  </si>
  <si>
    <t>O evento e o tema da palestra foram alterados para atender melhor o conceito do projeto: "Evento comemorativo do dia do arquiteto". Os projetos foram realizados em conjunto para economia e melhor logística.</t>
  </si>
  <si>
    <t>Comissão de Ensino e Formação</t>
  </si>
  <si>
    <t>Palestra sobre ensino e formação</t>
  </si>
  <si>
    <t>Influenciar as diretrizes do ensino de arquitetura e urbanismo e sua formação continuada</t>
  </si>
  <si>
    <t>Palestra sobre diretrizes de ensino e formação:
Eixo 1: Diretrizes curriculares;
Eixo 2: Estágio profissional;
Eixo 3: Educação continuada.</t>
  </si>
  <si>
    <t>Palestra temática sobre Arquitetura realizada.</t>
  </si>
  <si>
    <t>As Palestras foram realizadas através de Convênio firmado com as IES, sem maiores custos para o CAU/AL.</t>
  </si>
  <si>
    <t>Palestra código de ética</t>
  </si>
  <si>
    <t>Promover o exercício ético e qualificado da profissão</t>
  </si>
  <si>
    <t>Palestra sobre código de Ética:
Eixo 1: Principios gerais;
Eixo 2: Obrigações para o contratante;
Eixo 3: Obrigações para o cliente;</t>
  </si>
  <si>
    <t>Palestra realizada.</t>
  </si>
  <si>
    <t>Custo inferior ao previsto inicialmente, devido ao número de participantes no evento.</t>
  </si>
  <si>
    <t>Evento comemorativo do dia do arquiteto</t>
  </si>
  <si>
    <t>Realizar evento comemorativo para o dia do arquiteto</t>
  </si>
  <si>
    <t>Evento realizado.</t>
  </si>
  <si>
    <t xml:space="preserve">Garantir ao associado um evento comemorativo com foco na prestação de resultados que o CAU alcançou ao longo do ano, realização de palestras e amostras de arquitetura. </t>
  </si>
  <si>
    <t>Prémio TFG</t>
  </si>
  <si>
    <t>Estimular o conhecimento, o uso de processos criativos e a difusão das melhores práticas em Arquitetura e Urbanismo</t>
  </si>
  <si>
    <t>Realização de concurso para premiação do TFG</t>
  </si>
  <si>
    <t xml:space="preserve">Concurso realizado. </t>
  </si>
  <si>
    <t xml:space="preserve">Garantir a valorização do "novo" profissional, com foco em dissiminar as boas práticas de arquitetura e urbanismo para a sociedade. </t>
  </si>
  <si>
    <t>Capacitação</t>
  </si>
  <si>
    <t>Desenvolver competências de dirigentes e colaboradores</t>
  </si>
  <si>
    <t>Realizar ações de capacitação através de cursos, seminários e palestras aos funcionários do CAU/AL.</t>
  </si>
  <si>
    <t>Participação em Curso de capacitação realizado em Fortaleza/CE em Dezembro de 2015.</t>
  </si>
  <si>
    <t>Garantir treinamento continuado e adequado, com foco na qualidade dos colaboradores do CAU.</t>
  </si>
  <si>
    <t>Não houve a aprovação na totalidade para a participação em cursos / treinamentos por parte dos colaboradores, mediante ao cenário de crise econômica do País e a queda de receita de quase 10%.</t>
  </si>
  <si>
    <t>Patrocinio</t>
  </si>
  <si>
    <t>Realizar a chamada pública para patrocio atraves de Edital especifico.</t>
  </si>
  <si>
    <t xml:space="preserve">Não realizado. </t>
  </si>
  <si>
    <t xml:space="preserve">Garantir a valorização do profissional, com foco em dissiminar as boas práticas de arquitetura e urbanismo para a sociedade. </t>
  </si>
  <si>
    <t>Não realizado.</t>
  </si>
  <si>
    <t>CaravanaCAU</t>
  </si>
  <si>
    <t>1. 03 campanhas de divulgação das ações / resultados oriundos da fiscalização junto a sociedade (ação incluida dentro do plano de marketing do CAU/AL);
2. Realização de 03 workshops, reuniões e visitas a prefeitura com seu corpo técnico e junto a sociedade a fim de discimunar, orientar e diciplinar a prática da Arquitetuta e Urbanismo, com foco na Lei e nas diretrizes traçadas pelas Resoluções do CAU/BR. 
3. Realizar 03 ações de fiscalização efetiva nas cidades aonde ocorerrão os workshops; 
4. Dar continuidade ao projeto Tira Dúvidas CAU aos Profissionais do interior do Estado ;
5. Aumento da representatividade do Conselho de Arquitetura e Urbanismo de Alagoas, resultado aferido através de aplicação de pesquisa junto a sociedade;</t>
  </si>
  <si>
    <t>01 Reunião na cidade de Penedo, com equipe da Prefeitura. Foram realizadas 08 fiscalizações em áreas estratégicas. Também  foi protocolado Ofício Circular CAU/AL - RESOLUÇÃO 51 e atendimento de "tira dúvidas CAU" aos profissionais.
01 Renião na cidade de Piaçabuçu, com equipe da Prefeitura. Foi protocolado Ofício Circular CAU/AL - RESOLUÇÃO 51  e realizado atendimento de "tira dúvidas CAU" aos profissionais.</t>
  </si>
  <si>
    <t>Garantir a representatividade do CAU no interior do estado, com visitas  e ações períodidas.</t>
  </si>
  <si>
    <t>Não realizado na totalidade, sendo executado apenas uma ação das  três planejada. A limitação de funcionários (corpo técnico de 05 no total), dificudade de logística com os municípios que receberiam a atividade, aliado com o desinteresse por parte de alguns gestores, como por exemplo o município de Rio Largo, que crise política culminou na mudança de secretariado e prefeito, foram fatores prepoderantes para a não execução das ações.</t>
  </si>
  <si>
    <t>Fiscalizacao sistemática</t>
  </si>
  <si>
    <t>Tornar a fiscalização um vetor de melhoria do exercício da Arquitetura e Urbanismo</t>
  </si>
  <si>
    <t xml:space="preserve"> Fiscalização efetiva, dentro da programação do Plano de Fiscalização, com o traçado de rotas estratégicas e empreendimentos de grande porte, dentro da área da grande Maceió e principais municipios do Estado de Alagoas.
</t>
  </si>
  <si>
    <t xml:space="preserve">Realizado. Fiscalização de 04 Condomínios horizontais; 06 prédios empresariais; 02 eventos de amosta de arquitetura (Ex: CasaCOR); 182 relatórios de fiscalização elebarados, totalizando 1.456 atividades ficalizadas. </t>
  </si>
  <si>
    <t xml:space="preserve">Garantir a fiscalização adequada para a prestação de serviço com qualidade, contribuindo para cidades mais organizadas, justas e sustentáveis. </t>
  </si>
  <si>
    <t xml:space="preserve">Cumprido 73% do orçado. Houve um atraso no processo de seleção pública simplificada (SPS) para o cargo de Gerencia Técnica (livre provimento), findando apenas no segundo semestre de 2015, o que impactou para o não cumprimeto do orçamento para essa Atividade. </t>
  </si>
  <si>
    <t>Aporte ao Centro de Serviços Compartilhados - CSC</t>
  </si>
  <si>
    <t>Assegurar a eficácia no atendimento e no relacionamento com os Arquitetos e Urbanistas e a Sociedade</t>
  </si>
  <si>
    <t>Contribuir com 100% da cota parte do CAU/AL</t>
  </si>
  <si>
    <t>Realizado.</t>
  </si>
  <si>
    <t>Garantir o cumprimento dos repasses.</t>
  </si>
  <si>
    <t>Contribuição ao fundo nacional de apoio aos CAU/UFs</t>
  </si>
  <si>
    <t>Contribuir com 100% da cota parte do CAU/AL para o fundo de apoio.</t>
  </si>
  <si>
    <t>Total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</si>
  <si>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</si>
  <si>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</si>
  <si>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</si>
  <si>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</si>
  <si>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</si>
  <si>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</si>
  <si>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</si>
  <si>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</si>
  <si>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1.Salários e Encargos</t>
  </si>
  <si>
    <t>2. Recursos do fundo de apoio (CAU Básico)</t>
  </si>
  <si>
    <t>2 Receitas Correntes</t>
  </si>
  <si>
    <t>3. Soma (1+2)</t>
  </si>
  <si>
    <t>4. Aportes do Fundo de Apoio</t>
  </si>
  <si>
    <t>5. Aporte do CSC</t>
  </si>
  <si>
    <t>6.  Receita da Arrecadação Líquida (RAL = 3 -4 - 5)</t>
  </si>
  <si>
    <t>BASE DE CÁLCULO (Item 6)</t>
  </si>
  <si>
    <t>LIMITES</t>
  </si>
  <si>
    <t>Valor</t>
  </si>
  <si>
    <t xml:space="preserve">% </t>
  </si>
  <si>
    <t>Form.B- Quadro Geral de Fontes e Usos</t>
  </si>
  <si>
    <t>PLANEJAMENTO E RESULTADOS ALCANÇADOS  - 2015</t>
  </si>
  <si>
    <t>(Exercício 2015)</t>
  </si>
  <si>
    <t>J</t>
  </si>
  <si>
    <t>PARECER DE ANÁLISE</t>
  </si>
  <si>
    <t>CAU:</t>
  </si>
  <si>
    <t>CAU BÁSICO:</t>
  </si>
  <si>
    <t xml:space="preserve">Não </t>
  </si>
  <si>
    <t>Responsável pela Análise:</t>
  </si>
  <si>
    <t>Flávia Rios Costa</t>
  </si>
  <si>
    <t>Data da Análise:</t>
  </si>
  <si>
    <t>1. Documentos/ Informações necessários a suportar as Análises</t>
  </si>
  <si>
    <t>Status</t>
  </si>
  <si>
    <t>Comentários</t>
  </si>
  <si>
    <t>Resultado  Orçamentário</t>
  </si>
  <si>
    <t>OK</t>
  </si>
  <si>
    <t>Aplicações do Plano de Ação - Previsto x Executado</t>
  </si>
  <si>
    <t>Atividade de Aporte de Recursos ao Fundo de Apoio - Previsto x  Executado</t>
  </si>
  <si>
    <t>Repasse totalmente realizado.</t>
  </si>
  <si>
    <t xml:space="preserve"> Atividade de  Aporte de Recursos ao Centro de Serviços Compartilhados -          Previsto x Executado</t>
  </si>
  <si>
    <t>Deliberação da Comissão de Finanças e Planejamento - CAU/UF</t>
  </si>
  <si>
    <t>Deliberação da Plenária  - CAU/UF</t>
  </si>
  <si>
    <t>2. Formulários utilizados para Análise</t>
  </si>
  <si>
    <t>3. Parecer da Assessoria de Planejamento e Gestão Estratégia</t>
  </si>
  <si>
    <t>FORM.A-  DEMOSTRATIVO DE  USOS E FONTES</t>
  </si>
  <si>
    <t>COMENTÁRIO  (form.A):</t>
  </si>
  <si>
    <t xml:space="preserve"> 3. Parecer da Assessoria de Planejamento e Gestão Estratégia</t>
  </si>
  <si>
    <t>FORM.A</t>
  </si>
  <si>
    <t>FORM.B</t>
  </si>
  <si>
    <t>FORM.C</t>
  </si>
  <si>
    <t>FORM.D</t>
  </si>
  <si>
    <t>COMENTÁRIOS FINAIS DO RESPONSÁVEL PELA ANÁLISE:</t>
  </si>
  <si>
    <t xml:space="preserve">DATA: </t>
  </si>
  <si>
    <t>ASSINATURA DO RESPONSÁVEL PELA ANÁLISE:</t>
  </si>
  <si>
    <t xml:space="preserve">Flávia Rios Costa     </t>
  </si>
  <si>
    <t>PARECER DA ASSESSORIA DE PLANEJAMENTO E GESTÃO DA ESTRATÉGIA:</t>
  </si>
  <si>
    <t>ASSINATURA DA ASSESSORIA:</t>
  </si>
  <si>
    <t>Maria Filomena M. Paulos</t>
  </si>
  <si>
    <t>Alagoas- AL</t>
  </si>
  <si>
    <t>COMENTÁRIO  (form.B):</t>
  </si>
  <si>
    <t>FORM.B- DEMOSTRATIVO DE METAS E RESULTADOS (PROJETOS/ ATIVIDADES) 2015:</t>
  </si>
  <si>
    <t>FORM.C- DEMOSTRATIVO DE METAS FINANCEIRAS (PROJETOS/ ATIVIDADES) 2015:</t>
  </si>
  <si>
    <t>FORM.D- LIMITES DE APLICAÇÃO DOS RECURSOS ESTRATÉGICOS:</t>
  </si>
  <si>
    <t>COMENTÁRIO  (form.C):</t>
  </si>
  <si>
    <t>COMENTÁRIO  (form.D):</t>
  </si>
  <si>
    <t>Em 2015 as ações do CAU/AL foram voltadas para um público de 1.474 arquitetos e urbanistas e cerca de 90 empresas, que juntos, geraram mais de 11.500 (onze mil e quinhentos) Registros de Responsabilidades Técnicas - RRT em todo o Estado, em especial na capital de Maceió e no 2° maior município, Arapiraca. Para atender o público, nosso planejamento estratégico definiu: 
Missão: Promover a Arquitetura e Urbanismo para Todos.
Visão: Ser reconhecido como referência na defesa e fomento das boas práticas da Arquitetura e Urbanismo.
Objetivos Estratégicos:
a. Tornar a fiscalização um vetor de melhoria do exercício da Arquitetura e Urbanismo;
b. Assegurar a eficácia no atendimento e no relacionamento com os arquitetos e urbanistas e a sociedade;
c. Assegurar a eficácia no relacionamento e comunicação com a sociedade;
d. Estimular o conhecimento, o uso de processos criativos e a difusão das melhores práticas em Arquitetura e Urbanismo;</t>
  </si>
  <si>
    <r>
      <t xml:space="preserve">O CAU/AL realizou a reformulação orçamentária em agosto de 2015, aprovado pelo CAU/BR. Os projetos que sofreram alterações significativas foram:
</t>
    </r>
    <r>
      <rPr>
        <b/>
        <sz val="18"/>
        <color indexed="8"/>
        <rFont val="Calibri"/>
        <family val="2"/>
      </rPr>
      <t>a. CaravanaCAU:</t>
    </r>
    <r>
      <rPr>
        <sz val="18"/>
        <color indexed="8"/>
        <rFont val="Calibri"/>
        <family val="2"/>
      </rPr>
      <t xml:space="preserve"> Não realizado na totalidade, sendo executado apenas duas ações das  três planejadas. A limitação de funcionários (corpo técnico de 05 no total), dificudade de logística com os municípios que receberiam a atividade, aliado com o desinteresse por parte de alguns gestores, como por exemplo o município de Rio Largo, que a crise política culminou na mudança de secretariado e prefeito, foram fatores prepoderantes para a não execução das ações.
</t>
    </r>
    <r>
      <rPr>
        <b/>
        <sz val="18"/>
        <color indexed="8"/>
        <rFont val="Calibri"/>
        <family val="2"/>
      </rPr>
      <t>b. CAUniversitário:</t>
    </r>
    <r>
      <rPr>
        <sz val="18"/>
        <color indexed="8"/>
        <rFont val="Calibri"/>
        <family val="2"/>
      </rPr>
      <t xml:space="preserve"> Por haver disponibilização de infraestrutura pelas faculdades, não houve necessidade de execução do orçamento por completo;
</t>
    </r>
    <r>
      <rPr>
        <b/>
        <sz val="18"/>
        <color indexed="8"/>
        <rFont val="Calibri"/>
        <family val="2"/>
      </rPr>
      <t>c. Tabela de Honorários:</t>
    </r>
    <r>
      <rPr>
        <sz val="18"/>
        <color indexed="8"/>
        <rFont val="Calibri"/>
        <family val="2"/>
      </rPr>
      <t xml:space="preserve"> O tema da palestra foi alterado para atender melhor o conceito do projeto: "Evento comemorativo do dia do arquiteto";
</t>
    </r>
    <r>
      <rPr>
        <b/>
        <sz val="18"/>
        <color indexed="8"/>
        <rFont val="Calibri"/>
        <family val="2"/>
      </rPr>
      <t>d. Patrocício:</t>
    </r>
    <r>
      <rPr>
        <sz val="18"/>
        <color indexed="8"/>
        <rFont val="Calibri"/>
        <family val="2"/>
      </rPr>
      <t xml:space="preserve"> Transferido para o "projeto comemoratívo do dia do arquiteto";
</t>
    </r>
    <r>
      <rPr>
        <b/>
        <sz val="18"/>
        <color indexed="8"/>
        <rFont val="Calibri"/>
        <family val="2"/>
      </rPr>
      <t>f. Ampliação das instalações da sede</t>
    </r>
    <r>
      <rPr>
        <sz val="18"/>
        <color indexed="8"/>
        <rFont val="Calibri"/>
        <family val="2"/>
      </rPr>
      <t xml:space="preserve">: Não executado. O Processo de entrega dos projetos da nova sede e dos trâmites necessários para licitação da obra, refletiram em atraso da execução orçamentária. O CAU/AL findou a licitação e emitiu ordem de serviço em dezembro de 2015. A obra encontra-se em plena execução. </t>
    </r>
  </si>
  <si>
    <t>Na forma demonstrada no quadro anterior, cabe comentar: o executado no exercício de 2015 para as Fontes (Receitas)  foi 67,7% e para os Usos (Despesas)  foi 63,7% frente ao previsto na Programação Aprovada.  Esse desempenho reflete em um resultado positivo, no exercício,  de R$ 60.984,00 ou aproximadamente 6% das receitas auferidas, denotando que as mesmas  se efetivaram em patamares superiores às aplicações realizadas. Observa-se que o CAU/AL  não teve execução com despesas de capital e, em decorrência, não houve incorporação dessa fonte de recursos.   A Programação Operacional totalizou R$ 876.620,00, ou 62,2% do previsto. O aporte de recursos ao Fundo de Apoio e ao Centro de Serviços Compartilhados se efetivaram em 100% dos valores previstos na programação aprovada.  Não houve utilização dos valores previstos na Reserva de Contingência.</t>
  </si>
  <si>
    <t>Valorizar a Arquitetura e Urbanismo: Os eventos voltados para os profissionais e estudantes, a exemplo do "Sou Arquiteto. E agora?", "CAUniversitário" e evento comemoratico do "Dia do arquiteto", que juntos, atingiram diretamente cerca de 800 profissionais ou estudantes em vias de formação, tem o resultado positivo na conscientização do papel ético e responsável do Arquiteto e Urbanista na sociedade, e a necessidade de respeitar e valorizar todos os atores da cadeia da construção civil, para uma construção de cidades mais justas e sustentáveis.</t>
  </si>
  <si>
    <t xml:space="preserve">Tornar a fiscalização um vetor de melhoria do exercício da Arquitetura e Urbanismo: A fiscalização sisatemática, baseada na cosntrução de uma rotina de fiscalização inteligente, calçada em dados / levantamentos para uma acertada toma de decisão dos gestores, tem se mostrado eficiente, mesmo dentro da nossa pequena capacidade operacional, na busca de garantir a sociedade que as construções tenham a assistencia de um profissional habilitado. Em reflexo as essas ações, vários materiais orientativos são disponibilizados pelo CAU/AL na busca agir como indutor do processo de construção assitida, além de inibir a ação de "leigos" na cadeira da construção civil, garantindo ao Arquiteto, seu espaço legal conforme a Lei 12.378/2010.  </t>
  </si>
  <si>
    <t xml:space="preserve">A execução dos projetos e atividades totalizou 63,7% do previsto de acordo com a Reprogramação aprovada. O CAU/AL envidou esforços para executar os projetos e atividades planejados, porém o projeto "Ampliação das instalações da sede" não foi executado em 2015, conforme justificativa desse CAU/UF , impactando significativamente a execução do plano de ação, já que a representatividade desse projeto é 26% do valor total previsto. 
</t>
  </si>
  <si>
    <t>FISCALIZAÇÃO: O valor inicialmente programado contava com a contratação do Gerente Técnico no primeiro trimestre de 2015, porem por motivos administrativos a contratação foi concretizada no segundo semestre de 2015 ocasionando uma diminuição dos gastos inicialmente previstos.</t>
  </si>
  <si>
    <t>COMUNICAÇÃO: O valor inicialmente programado contava com a contratação de empresa especializada na execução de serviços de Assessoria e Planejamento em Comunicação. O Projeto, forma de contratação, sofreu alterações otimizando os valores gasto com a comunicação. Com a contratação da assessoria de comunicação, jornalista, o CAU/AL obteve espaço na mídia de forma espontânea (sem custos) reduzindo/otimizando assim os recursos inicialmente previstos sem deixar de atender os objetivos.</t>
  </si>
  <si>
    <t>DOIS OBJETIVOS ESTRATÉGICOS: Assegurar a eficácia no relacionamento e comunicação com a sociedade e Estimular o conhecimento, o uso de processos criativos e a difusão das melhores práticas em arquitetura e urbanismo, contemplam os seguintes projetos: Comunicação - Plano de mídia; Sou Arquiteto! E Agora?; CAUniversitário; Tira dúvidas CAU; Tabela de honorários; Evento comemorativo do dia do arquiteto; Prémio TFG; Patrocínio; CaravanaCAU; dos quais o Projeto da Comunicação, com maior impacto financeiro, contribui para não atingirmos a meta prevista.</t>
  </si>
  <si>
    <t>DESPESAS COM PESSOAL: Informo que não houve rescisões contratuais em 2015, apenas a contratação de 01 (um) Gerente Técnico através do Processo de Seleção Publica Simplificado realizado no segundo semestre de 2015.</t>
  </si>
  <si>
    <t>CAPACITAÇÃO: Devido à participação do CAU/AL no programa GESPÚLICA as ações previstas não foram realizadas.</t>
  </si>
  <si>
    <t xml:space="preserve">A atuação do CAU/AL, visando atender às prioridades e estratégicas de atuação, está contemplada nos objetivos estratégicos, conforme demonstrado em seu Mapa Estratégico que são, além dos de Atendimento e Fiscalização, "Assegurar a eficácia no relacionamento e comunicação com a Sociedade" e "Estimular o conhecimento, o uso de processos criativos e a difusão das melhores práticas em Arquitetura e Urbanismo".   Os percentuais de aplicação de recursos estratégicos, de acordo com os limites aprovados no plano de ação, não foram atendidos integralmente, conforme justificativas apresentadas pelo CAU/AL, como segue: FISCALIZAÇÃO: O valor inicialmente programado contava com a contratação do Gerente Técnico no primeiro trimestre de 2015, porém por motivos administrativos a contratação foi concretizada no segundo semestre de 2015 ocasionando uma diminuição dos gastos inicialmente previstos; COMUNICAÇÃO: O valor inicialmente programado contava com a contratação de empresa especializada na execução de serviços de Assessoria e Planejamento em Comunicação. O Projeto, forma de contratação, sofreu alterações otimizando os valores gastos com a comunicação. Com a contratação da assessoria de comunicação (jornalista), o CAU/AL obteve espaço na mídia de forma espontânea (sem custos) reduzindo/otimizando assim os recursos inicialmente previstos sem deixar de atender os objetivos; DOIS OBJETIVOS ESTRATÉGICOS: o não atingimento do Projeto de Comunicação impactou diretamente o não atingimento da meta prevista; CAPACITAÇÃO: Devido à participação do CAU/AL no programa Gespública as ações previstas com treinamentos não foram realizadas em sua totalidade, sendo postergadas para 2016, após a definição da implementação do programa da Gespública .Frente às justificativas apresentadas pelo CAU/AL, conclui-se que apesar de 4 limites não terem sido alcançados conforme o previsto no Plano de Ação (Fiscalização, Comunicação,Dois Objetivos e Capacitação) , o estado envidou esforços para proceder às devidas adequações, visando a um melhor atendimento às políticas e prioridades de atuação estabelecidas pelo CAU/UF no alcance da Missão e Visão do Conselho. Salienta- se que apenas os limites com Comunicação e Capacitação não cumpriram os limites mínimos estipulados nas Diretrizes do Plano de ação 2015.  Para 2015, não houve despesas com rescisões contratuais.  </t>
  </si>
  <si>
    <t>As informações apresentadas na execução do Plano de Ação do CAU/AL, para o exercício de 2015, se apresentam em conformidade com as metas e resultados aprovados,  e representam o atingimento de 95% das iniciativas estratégicas planejadas e a aplicação de 63,7% dos recursos previstos. Verifica-se, entretanto, que no tocante à destinação estratégica de recursos, o CAU/AL apenas não atingiu os limites mínimos estabelecidos nas Diretrizes do Plano de Ação 2015 para Comunicação e Capacitação.  Nesse contexto, considerando as justificativas apresentadas pelo CAU/AL, somos favoráveis à aprovação do Plano de Ação executado pelo CAU/AL - exercício 2015, com as devidas ressalvas quanto aos limites mínimos não atingidos.</t>
  </si>
  <si>
    <t>Brasília, 25 de abril de 2016.</t>
  </si>
  <si>
    <t>De acordo com o parecer de análise da execução do  Plano de Ação CAU/AL- exercício 2015 e, encaminha à aprovação da Comissão de Planejamento e Finanças do CAU/BR.</t>
  </si>
  <si>
    <t>A execução orçamentária apresentou um resultado positivo de R$  60.984,00.</t>
  </si>
  <si>
    <t xml:space="preserve"> A execução dos projetos e atividades totalizou 63,7 % do previsto.</t>
  </si>
  <si>
    <t>Deliberação Plenária nº 01/2016, 28 de Janeiro de 2016</t>
  </si>
  <si>
    <t>Deliberação n° 5 CAF- CAU/AL, 22 de Janeiro de 2016</t>
  </si>
  <si>
    <t>Foram previstas 22 iniciativas estratégicas, sendo 12 projetos e 10 atividades. O projeto "Ampliação das instalações da sede" não foi executado, pois  houve atrasos nos projetos da nova sede e os trâmites necessários para licitação da obra. O CAU/AL findou a licitação e emitiu ordem de serviço em 26/12/2015, sendo necessário  postergar a execução desse projeto para 2016 . Com isso, a efetividade das iniciativas estratégicas foi 95% referente ao plano de ação planejado em 2015, considerando que as 21 iniciativas estratégias planejadas foram total ou parcialmente executadas.</t>
  </si>
  <si>
    <t xml:space="preserve">O CAU/AL tem como objetivo assegurar a melhoria do exercício da Arquitetura e Urbanismo, ancorado na fiscalização preventiva e educativa. Neste contexto, o CAU/AL fomentou uma série de atividades no âmbito universitário, preparando o estudante que está próximo a entrar no mercado de trabalho nos regramentos do Conselho e no arcabouso jurídico do CAU, bem como palestras para os profissionais sobre mercado de trabalho, normas técnicas, ética para os profissionais, premiações, amostras de arquiteturas, seminários. O planejamento para 2015 contou com 12 projetos e 10 atividades. </t>
  </si>
  <si>
    <t>Total Aprovado + Transposição
(C=A+B)</t>
  </si>
  <si>
    <t>Total Executado
(D)</t>
  </si>
  <si>
    <r>
      <t xml:space="preserve">Fiscalização </t>
    </r>
    <r>
      <rPr>
        <b/>
        <sz val="22"/>
        <color indexed="21"/>
        <rFont val="Calibri"/>
        <family val="2"/>
      </rPr>
      <t xml:space="preserve">(mínimo de 20 % do total da RAL)      </t>
    </r>
    <r>
      <rPr>
        <b/>
        <sz val="22"/>
        <color indexed="10"/>
        <rFont val="Calibri"/>
        <family val="2"/>
      </rPr>
      <t xml:space="preserve">  </t>
    </r>
    <r>
      <rPr>
        <b/>
        <sz val="2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</si>
  <si>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22"/>
        <color indexed="57"/>
        <rFont val="Calibri"/>
        <family val="2"/>
      </rPr>
      <t>(máximo de 55% sobre as Receitas Correntes. Não considerar despesas decorrentes de rescisões contratuais)</t>
    </r>
  </si>
  <si>
    <r>
      <t xml:space="preserve">Atendimento </t>
    </r>
    <r>
      <rPr>
        <b/>
        <sz val="22"/>
        <color indexed="21"/>
        <rFont val="Calibri"/>
        <family val="2"/>
      </rPr>
      <t>(mínimo de 10 % do total da RAL)</t>
    </r>
  </si>
  <si>
    <r>
      <t>Capacitação</t>
    </r>
    <r>
      <rPr>
        <b/>
        <sz val="22"/>
        <color indexed="10"/>
        <rFont val="Calibri"/>
        <family val="2"/>
      </rPr>
      <t xml:space="preserve"> </t>
    </r>
    <r>
      <rPr>
        <b/>
        <sz val="2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</si>
  <si>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22"/>
        <color indexed="21"/>
        <rFont val="Calibri"/>
        <family val="2"/>
      </rPr>
      <t xml:space="preserve"> (mínimo de 3% do total da RAL)             </t>
    </r>
    <r>
      <rPr>
        <b/>
        <sz val="2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</si>
  <si>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22"/>
        <color indexed="21"/>
        <rFont val="Calibri"/>
        <family val="2"/>
      </rPr>
      <t xml:space="preserve"> (máximo de 5% do total da RAL)   </t>
    </r>
    <r>
      <rPr>
        <b/>
        <sz val="22"/>
        <color indexed="10"/>
        <rFont val="Calibri"/>
        <family val="2"/>
      </rPr>
      <t xml:space="preserve">      </t>
    </r>
    <r>
      <rPr>
        <b/>
        <sz val="22"/>
        <color indexed="8"/>
        <rFont val="Calibri"/>
        <family val="2"/>
      </rPr>
      <t xml:space="preserve">                                                                            </t>
    </r>
  </si>
  <si>
    <r>
      <t xml:space="preserve">Dois Objetivos Estratégicos              </t>
    </r>
    <r>
      <rPr>
        <b/>
        <sz val="22"/>
        <color indexed="21"/>
        <rFont val="Calibri"/>
        <family val="2"/>
      </rPr>
      <t xml:space="preserve">  (mínimo de 6 % do total da RAL)                         </t>
    </r>
  </si>
  <si>
    <r>
      <t xml:space="preserve">Reserva de Contingência                          </t>
    </r>
    <r>
      <rPr>
        <b/>
        <sz val="22"/>
        <color indexed="21"/>
        <rFont val="Calibri"/>
        <family val="2"/>
      </rPr>
      <t xml:space="preserve">(2 % do total da RAL)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</si>
</sst>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-* #,##0.0_-;\-* #,##0.0_-;_-* &quot;-&quot;_-;_-@_-"/>
    <numFmt numFmtId="167" formatCode="_-* #,##0_-;\-* #,##0_-;_-* &quot;-&quot;??_-;_-@_-"/>
    <numFmt numFmtId="168" formatCode="0.0%"/>
    <numFmt numFmtId="169" formatCode="0.0"/>
    <numFmt numFmtId="170" formatCode="_(* #,##0.0_);_(* \(#,##0.0\);_(* &quot;-&quot;??_);_(@_)"/>
    <numFmt numFmtId="171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80"/>
      <color rgb="FFFFFF00"/>
      <name val="Wingdings"/>
      <charset val="2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0"/>
      <name val="Arial"/>
      <family val="2"/>
    </font>
    <font>
      <b/>
      <sz val="24"/>
      <color theme="1"/>
      <name val="Arial"/>
      <family val="2"/>
    </font>
    <font>
      <sz val="24"/>
      <name val="Arial"/>
      <family val="2"/>
    </font>
    <font>
      <sz val="24"/>
      <color theme="0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rgb="FF000000"/>
      <name val="Calibri"/>
      <family val="2"/>
    </font>
    <font>
      <b/>
      <sz val="22"/>
      <color indexed="21"/>
      <name val="Calibri"/>
      <family val="2"/>
    </font>
    <font>
      <b/>
      <sz val="22"/>
      <color indexed="10"/>
      <name val="Calibri"/>
      <family val="2"/>
    </font>
    <font>
      <b/>
      <sz val="22"/>
      <color indexed="8"/>
      <name val="Calibri"/>
      <family val="2"/>
    </font>
    <font>
      <b/>
      <sz val="22"/>
      <color indexed="57"/>
      <name val="Calibri"/>
      <family val="2"/>
    </font>
    <font>
      <b/>
      <sz val="22"/>
      <color rgb="FFC6DCCA"/>
      <name val="Calibri"/>
      <family val="2"/>
      <scheme val="minor"/>
    </font>
    <font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  <fill>
      <patternFill patternType="lightGray">
        <bgColor rgb="FFBDD1C5"/>
      </patternFill>
    </fill>
    <fill>
      <patternFill patternType="gray125">
        <bgColor theme="3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 style="medium">
        <color indexed="64"/>
      </right>
      <top style="thick">
        <color rgb="FFA6A6A6"/>
      </top>
      <bottom style="thick">
        <color rgb="FFA6A6A6"/>
      </bottom>
      <diagonal/>
    </border>
    <border>
      <left style="medium">
        <color indexed="64"/>
      </left>
      <right/>
      <top style="thick">
        <color rgb="FFA6A6A6"/>
      </top>
      <bottom style="thick">
        <color rgb="FFA6A6A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5">
    <xf numFmtId="0" fontId="0" fillId="0" borderId="0" xfId="0"/>
    <xf numFmtId="0" fontId="0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41" fontId="7" fillId="7" borderId="1" xfId="0" applyNumberFormat="1" applyFont="1" applyFill="1" applyBorder="1" applyAlignment="1">
      <alignment vertical="center" wrapText="1"/>
    </xf>
    <xf numFmtId="41" fontId="7" fillId="7" borderId="1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0" fillId="2" borderId="0" xfId="0" applyNumberFormat="1" applyFont="1" applyFill="1"/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0" borderId="0" xfId="0" applyFont="1"/>
    <xf numFmtId="0" fontId="17" fillId="0" borderId="0" xfId="0" applyFo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21" xfId="0" applyFont="1" applyBorder="1" applyAlignment="1"/>
    <xf numFmtId="0" fontId="10" fillId="0" borderId="23" xfId="0" applyFont="1" applyBorder="1" applyAlignment="1"/>
    <xf numFmtId="0" fontId="10" fillId="0" borderId="29" xfId="0" applyFont="1" applyBorder="1" applyAlignment="1"/>
    <xf numFmtId="0" fontId="10" fillId="0" borderId="33" xfId="0" applyFont="1" applyBorder="1" applyAlignment="1"/>
    <xf numFmtId="0" fontId="10" fillId="0" borderId="37" xfId="0" applyFont="1" applyBorder="1" applyAlignment="1"/>
    <xf numFmtId="0" fontId="10" fillId="0" borderId="19" xfId="0" applyFont="1" applyBorder="1" applyAlignment="1"/>
    <xf numFmtId="0" fontId="10" fillId="0" borderId="11" xfId="0" applyFont="1" applyBorder="1" applyAlignment="1"/>
    <xf numFmtId="14" fontId="10" fillId="2" borderId="37" xfId="0" applyNumberFormat="1" applyFont="1" applyFill="1" applyBorder="1" applyAlignment="1">
      <alignment horizontal="left"/>
    </xf>
    <xf numFmtId="14" fontId="10" fillId="0" borderId="19" xfId="0" applyNumberFormat="1" applyFont="1" applyBorder="1" applyAlignment="1"/>
    <xf numFmtId="14" fontId="10" fillId="0" borderId="11" xfId="0" applyNumberFormat="1" applyFont="1" applyBorder="1" applyAlignment="1"/>
    <xf numFmtId="0" fontId="1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7" fillId="0" borderId="33" xfId="0" applyFont="1" applyBorder="1" applyAlignment="1"/>
    <xf numFmtId="0" fontId="10" fillId="0" borderId="0" xfId="0" applyFont="1" applyBorder="1" applyAlignment="1"/>
    <xf numFmtId="0" fontId="14" fillId="3" borderId="0" xfId="0" applyFont="1" applyFill="1" applyAlignment="1">
      <alignment vertical="center"/>
    </xf>
    <xf numFmtId="0" fontId="16" fillId="5" borderId="17" xfId="0" applyFont="1" applyFill="1" applyBorder="1"/>
    <xf numFmtId="41" fontId="20" fillId="2" borderId="5" xfId="0" applyNumberFormat="1" applyFont="1" applyFill="1" applyBorder="1" applyAlignment="1">
      <alignment vertical="center" wrapText="1"/>
    </xf>
    <xf numFmtId="41" fontId="21" fillId="3" borderId="1" xfId="0" applyNumberFormat="1" applyFont="1" applyFill="1" applyBorder="1" applyAlignment="1">
      <alignment vertical="center" wrapText="1"/>
    </xf>
    <xf numFmtId="41" fontId="21" fillId="3" borderId="12" xfId="0" applyNumberFormat="1" applyFont="1" applyFill="1" applyBorder="1" applyAlignment="1">
      <alignment vertical="center" wrapText="1"/>
    </xf>
    <xf numFmtId="165" fontId="21" fillId="3" borderId="16" xfId="0" applyNumberFormat="1" applyFont="1" applyFill="1" applyBorder="1" applyAlignment="1">
      <alignment horizontal="center" vertical="center" wrapText="1"/>
    </xf>
    <xf numFmtId="41" fontId="21" fillId="3" borderId="5" xfId="0" applyNumberFormat="1" applyFont="1" applyFill="1" applyBorder="1" applyAlignment="1">
      <alignment vertical="center" wrapText="1"/>
    </xf>
    <xf numFmtId="41" fontId="20" fillId="0" borderId="5" xfId="0" applyNumberFormat="1" applyFont="1" applyBorder="1" applyAlignment="1">
      <alignment vertical="center" wrapText="1"/>
    </xf>
    <xf numFmtId="41" fontId="21" fillId="2" borderId="5" xfId="0" applyNumberFormat="1" applyFont="1" applyFill="1" applyBorder="1" applyAlignment="1">
      <alignment vertical="center" wrapText="1"/>
    </xf>
    <xf numFmtId="41" fontId="21" fillId="0" borderId="5" xfId="0" applyNumberFormat="1" applyFont="1" applyBorder="1" applyAlignment="1">
      <alignment vertical="center" wrapText="1"/>
    </xf>
    <xf numFmtId="165" fontId="21" fillId="3" borderId="1" xfId="0" applyNumberFormat="1" applyFont="1" applyFill="1" applyBorder="1" applyAlignment="1">
      <alignment vertical="center" wrapText="1"/>
    </xf>
    <xf numFmtId="41" fontId="21" fillId="4" borderId="5" xfId="0" applyNumberFormat="1" applyFont="1" applyFill="1" applyBorder="1" applyAlignment="1">
      <alignment vertical="center" wrapText="1"/>
    </xf>
    <xf numFmtId="166" fontId="21" fillId="4" borderId="5" xfId="0" applyNumberFormat="1" applyFont="1" applyFill="1" applyBorder="1" applyAlignment="1">
      <alignment vertical="center" wrapText="1"/>
    </xf>
    <xf numFmtId="1" fontId="0" fillId="2" borderId="0" xfId="0" applyNumberFormat="1" applyFont="1" applyFill="1"/>
    <xf numFmtId="165" fontId="21" fillId="3" borderId="87" xfId="0" applyNumberFormat="1" applyFont="1" applyFill="1" applyBorder="1" applyAlignment="1">
      <alignment horizontal="center" vertical="center" wrapText="1"/>
    </xf>
    <xf numFmtId="41" fontId="20" fillId="2" borderId="5" xfId="0" applyNumberFormat="1" applyFont="1" applyFill="1" applyBorder="1" applyAlignment="1" applyProtection="1">
      <alignment vertical="center" wrapText="1"/>
      <protection locked="0"/>
    </xf>
    <xf numFmtId="41" fontId="20" fillId="2" borderId="5" xfId="0" applyNumberFormat="1" applyFont="1" applyFill="1" applyBorder="1" applyAlignment="1">
      <alignment vertical="center"/>
    </xf>
    <xf numFmtId="41" fontId="20" fillId="0" borderId="5" xfId="0" applyNumberFormat="1" applyFont="1" applyFill="1" applyBorder="1" applyAlignment="1">
      <alignment vertical="center"/>
    </xf>
    <xf numFmtId="41" fontId="21" fillId="2" borderId="5" xfId="0" applyNumberFormat="1" applyFont="1" applyFill="1" applyBorder="1" applyAlignment="1" applyProtection="1">
      <alignment vertical="center" wrapText="1"/>
      <protection locked="0"/>
    </xf>
    <xf numFmtId="41" fontId="21" fillId="7" borderId="5" xfId="0" applyNumberFormat="1" applyFont="1" applyFill="1" applyBorder="1" applyAlignment="1">
      <alignment vertical="center" wrapText="1"/>
    </xf>
    <xf numFmtId="41" fontId="21" fillId="7" borderId="87" xfId="0" applyNumberFormat="1" applyFont="1" applyFill="1" applyBorder="1" applyAlignment="1">
      <alignment vertical="center" wrapText="1"/>
    </xf>
    <xf numFmtId="165" fontId="21" fillId="3" borderId="87" xfId="0" applyNumberFormat="1" applyFont="1" applyFill="1" applyBorder="1" applyAlignment="1">
      <alignment vertical="center" wrapText="1"/>
    </xf>
    <xf numFmtId="41" fontId="21" fillId="8" borderId="5" xfId="0" applyNumberFormat="1" applyFont="1" applyFill="1" applyBorder="1" applyAlignment="1">
      <alignment vertical="center" wrapText="1"/>
    </xf>
    <xf numFmtId="41" fontId="21" fillId="3" borderId="13" xfId="0" applyNumberFormat="1" applyFont="1" applyFill="1" applyBorder="1" applyAlignment="1">
      <alignment vertical="center" wrapText="1"/>
    </xf>
    <xf numFmtId="165" fontId="21" fillId="3" borderId="89" xfId="0" applyNumberFormat="1" applyFont="1" applyFill="1" applyBorder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justify" vertical="center"/>
    </xf>
    <xf numFmtId="0" fontId="23" fillId="5" borderId="17" xfId="0" applyFont="1" applyFill="1" applyBorder="1" applyAlignment="1">
      <alignment horizontal="justify" vertical="center"/>
    </xf>
    <xf numFmtId="0" fontId="23" fillId="5" borderId="17" xfId="0" applyFont="1" applyFill="1" applyBorder="1"/>
    <xf numFmtId="0" fontId="22" fillId="0" borderId="0" xfId="0" applyFont="1" applyBorder="1" applyAlignment="1">
      <alignment vertical="center" wrapText="1"/>
    </xf>
    <xf numFmtId="0" fontId="22" fillId="2" borderId="19" xfId="0" applyFont="1" applyFill="1" applyBorder="1" applyAlignment="1">
      <alignment vertical="top" wrapText="1"/>
    </xf>
    <xf numFmtId="0" fontId="22" fillId="2" borderId="20" xfId="0" applyFont="1" applyFill="1" applyBorder="1" applyAlignment="1">
      <alignment vertical="top" wrapText="1"/>
    </xf>
    <xf numFmtId="0" fontId="25" fillId="2" borderId="44" xfId="0" applyFont="1" applyFill="1" applyBorder="1" applyAlignment="1">
      <alignment vertical="center" wrapText="1" readingOrder="1"/>
    </xf>
    <xf numFmtId="0" fontId="25" fillId="2" borderId="6" xfId="0" applyFont="1" applyFill="1" applyBorder="1" applyAlignment="1">
      <alignment horizontal="center" vertical="center" wrapText="1" readingOrder="1"/>
    </xf>
    <xf numFmtId="0" fontId="25" fillId="2" borderId="6" xfId="0" applyFont="1" applyFill="1" applyBorder="1" applyAlignment="1">
      <alignment vertical="center" wrapText="1" readingOrder="1"/>
    </xf>
    <xf numFmtId="0" fontId="25" fillId="2" borderId="79" xfId="0" applyFont="1" applyFill="1" applyBorder="1" applyAlignment="1">
      <alignment vertical="center" wrapText="1" readingOrder="1"/>
    </xf>
    <xf numFmtId="0" fontId="25" fillId="0" borderId="44" xfId="0" applyFont="1" applyFill="1" applyBorder="1" applyAlignment="1">
      <alignment vertical="center" wrapText="1" readingOrder="1"/>
    </xf>
    <xf numFmtId="0" fontId="25" fillId="0" borderId="79" xfId="0" applyFont="1" applyFill="1" applyBorder="1" applyAlignment="1">
      <alignment vertical="center" wrapText="1" readingOrder="1"/>
    </xf>
    <xf numFmtId="0" fontId="25" fillId="2" borderId="80" xfId="0" applyFont="1" applyFill="1" applyBorder="1" applyAlignment="1">
      <alignment vertical="center" wrapText="1" readingOrder="1"/>
    </xf>
    <xf numFmtId="0" fontId="25" fillId="2" borderId="22" xfId="0" applyFont="1" applyFill="1" applyBorder="1" applyAlignment="1">
      <alignment vertical="center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5" fillId="2" borderId="1" xfId="0" applyFont="1" applyFill="1" applyBorder="1" applyAlignment="1">
      <alignment vertical="center" wrapText="1" readingOrder="1"/>
    </xf>
    <xf numFmtId="0" fontId="25" fillId="0" borderId="22" xfId="0" applyFont="1" applyFill="1" applyBorder="1" applyAlignment="1">
      <alignment vertical="center" wrapText="1" readingOrder="1"/>
    </xf>
    <xf numFmtId="0" fontId="25" fillId="0" borderId="21" xfId="0" applyFont="1" applyFill="1" applyBorder="1" applyAlignment="1">
      <alignment vertical="center" wrapText="1" readingOrder="1"/>
    </xf>
    <xf numFmtId="0" fontId="25" fillId="2" borderId="2" xfId="0" applyFont="1" applyFill="1" applyBorder="1" applyAlignment="1">
      <alignment vertical="center" wrapText="1" readingOrder="1"/>
    </xf>
    <xf numFmtId="0" fontId="25" fillId="2" borderId="81" xfId="0" applyFont="1" applyFill="1" applyBorder="1" applyAlignment="1">
      <alignment vertical="center" wrapText="1" readingOrder="1"/>
    </xf>
    <xf numFmtId="0" fontId="25" fillId="2" borderId="21" xfId="0" applyFont="1" applyFill="1" applyBorder="1" applyAlignment="1">
      <alignment vertical="center" wrapText="1" readingOrder="1"/>
    </xf>
    <xf numFmtId="0" fontId="25" fillId="0" borderId="81" xfId="0" applyFont="1" applyFill="1" applyBorder="1" applyAlignment="1">
      <alignment vertical="center" wrapText="1" readingOrder="1"/>
    </xf>
    <xf numFmtId="0" fontId="25" fillId="2" borderId="25" xfId="0" applyFont="1" applyFill="1" applyBorder="1" applyAlignment="1">
      <alignment vertical="center" wrapText="1" readingOrder="1"/>
    </xf>
    <xf numFmtId="0" fontId="25" fillId="0" borderId="26" xfId="0" applyFont="1" applyFill="1" applyBorder="1" applyAlignment="1">
      <alignment vertical="center" wrapText="1" readingOrder="1"/>
    </xf>
    <xf numFmtId="0" fontId="25" fillId="0" borderId="27" xfId="0" applyFont="1" applyFill="1" applyBorder="1" applyAlignment="1">
      <alignment vertical="center" wrapText="1" readingOrder="1"/>
    </xf>
    <xf numFmtId="0" fontId="22" fillId="2" borderId="25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vertical="center" wrapText="1" readingOrder="1"/>
    </xf>
    <xf numFmtId="0" fontId="25" fillId="2" borderId="26" xfId="0" applyFont="1" applyFill="1" applyBorder="1" applyAlignment="1">
      <alignment vertical="center" wrapText="1" readingOrder="1"/>
    </xf>
    <xf numFmtId="0" fontId="25" fillId="2" borderId="25" xfId="0" applyFont="1" applyFill="1" applyBorder="1" applyAlignment="1">
      <alignment horizontal="center" vertical="center" wrapText="1" readingOrder="1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5" fillId="2" borderId="27" xfId="0" applyFont="1" applyFill="1" applyBorder="1" applyAlignment="1">
      <alignment vertical="center" wrapText="1" readingOrder="1"/>
    </xf>
    <xf numFmtId="0" fontId="25" fillId="5" borderId="82" xfId="0" applyFont="1" applyFill="1" applyBorder="1" applyAlignment="1">
      <alignment vertical="center" wrapText="1" readingOrder="1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justify" vertical="center"/>
    </xf>
    <xf numFmtId="1" fontId="22" fillId="2" borderId="0" xfId="0" applyNumberFormat="1" applyFont="1" applyFill="1"/>
    <xf numFmtId="0" fontId="25" fillId="2" borderId="20" xfId="0" applyFont="1" applyFill="1" applyBorder="1" applyAlignment="1">
      <alignment vertical="center" wrapText="1" readingOrder="1"/>
    </xf>
    <xf numFmtId="167" fontId="22" fillId="2" borderId="0" xfId="2" applyNumberFormat="1" applyFont="1" applyFill="1"/>
    <xf numFmtId="167" fontId="22" fillId="2" borderId="0" xfId="2" applyNumberFormat="1" applyFont="1" applyFill="1" applyAlignment="1">
      <alignment horizontal="right"/>
    </xf>
    <xf numFmtId="167" fontId="23" fillId="5" borderId="17" xfId="2" applyNumberFormat="1" applyFont="1" applyFill="1" applyBorder="1"/>
    <xf numFmtId="167" fontId="23" fillId="5" borderId="17" xfId="2" applyNumberFormat="1" applyFont="1" applyFill="1" applyBorder="1" applyAlignment="1">
      <alignment horizontal="right"/>
    </xf>
    <xf numFmtId="0" fontId="26" fillId="5" borderId="0" xfId="0" applyFont="1" applyFill="1"/>
    <xf numFmtId="0" fontId="22" fillId="0" borderId="18" xfId="0" applyFont="1" applyBorder="1" applyAlignment="1">
      <alignment vertical="center" wrapText="1"/>
    </xf>
    <xf numFmtId="171" fontId="25" fillId="2" borderId="22" xfId="2" applyNumberFormat="1" applyFont="1" applyFill="1" applyBorder="1" applyAlignment="1">
      <alignment vertical="center" wrapText="1" readingOrder="1"/>
    </xf>
    <xf numFmtId="171" fontId="25" fillId="0" borderId="1" xfId="2" applyNumberFormat="1" applyFont="1" applyFill="1" applyBorder="1" applyAlignment="1">
      <alignment vertical="center" wrapText="1" readingOrder="1"/>
    </xf>
    <xf numFmtId="171" fontId="25" fillId="3" borderId="1" xfId="2" applyNumberFormat="1" applyFont="1" applyFill="1" applyBorder="1" applyAlignment="1">
      <alignment vertical="center" wrapText="1" readingOrder="1"/>
    </xf>
    <xf numFmtId="171" fontId="25" fillId="2" borderId="26" xfId="2" applyNumberFormat="1" applyFont="1" applyFill="1" applyBorder="1" applyAlignment="1">
      <alignment vertical="center" wrapText="1" readingOrder="1"/>
    </xf>
    <xf numFmtId="171" fontId="25" fillId="0" borderId="25" xfId="2" applyNumberFormat="1" applyFont="1" applyFill="1" applyBorder="1" applyAlignment="1">
      <alignment vertical="center" wrapText="1" readingOrder="1"/>
    </xf>
    <xf numFmtId="0" fontId="22" fillId="2" borderId="1" xfId="0" applyFont="1" applyFill="1" applyBorder="1" applyAlignment="1">
      <alignment vertical="center" wrapText="1" readingOrder="1"/>
    </xf>
    <xf numFmtId="171" fontId="22" fillId="2" borderId="26" xfId="2" applyNumberFormat="1" applyFont="1" applyFill="1" applyBorder="1" applyAlignment="1">
      <alignment vertical="center" wrapText="1" readingOrder="1"/>
    </xf>
    <xf numFmtId="171" fontId="27" fillId="0" borderId="25" xfId="2" applyNumberFormat="1" applyFont="1" applyFill="1" applyBorder="1" applyAlignment="1">
      <alignment vertical="center" wrapText="1" readingOrder="1"/>
    </xf>
    <xf numFmtId="171" fontId="25" fillId="3" borderId="25" xfId="2" applyNumberFormat="1" applyFont="1" applyFill="1" applyBorder="1" applyAlignment="1">
      <alignment vertical="center" wrapText="1" readingOrder="1"/>
    </xf>
    <xf numFmtId="171" fontId="28" fillId="9" borderId="1" xfId="2" applyNumberFormat="1" applyFont="1" applyFill="1" applyBorder="1" applyAlignment="1">
      <alignment vertical="center" wrapText="1" readingOrder="1"/>
    </xf>
    <xf numFmtId="171" fontId="28" fillId="9" borderId="1" xfId="0" applyNumberFormat="1" applyFont="1" applyFill="1" applyBorder="1" applyAlignment="1">
      <alignment vertical="center" wrapText="1" readingOrder="1"/>
    </xf>
    <xf numFmtId="0" fontId="25" fillId="5" borderId="1" xfId="0" applyFont="1" applyFill="1" applyBorder="1" applyAlignment="1">
      <alignment vertical="center" wrapText="1" readingOrder="1"/>
    </xf>
    <xf numFmtId="169" fontId="25" fillId="3" borderId="21" xfId="0" applyNumberFormat="1" applyFont="1" applyFill="1" applyBorder="1" applyAlignment="1">
      <alignment vertical="center" wrapText="1" readingOrder="1"/>
    </xf>
    <xf numFmtId="169" fontId="25" fillId="3" borderId="27" xfId="0" applyNumberFormat="1" applyFont="1" applyFill="1" applyBorder="1" applyAlignment="1">
      <alignment vertical="center" wrapText="1" readingOrder="1"/>
    </xf>
    <xf numFmtId="169" fontId="28" fillId="9" borderId="21" xfId="0" applyNumberFormat="1" applyFont="1" applyFill="1" applyBorder="1" applyAlignment="1">
      <alignment vertical="center" wrapText="1" readingOrder="1"/>
    </xf>
    <xf numFmtId="0" fontId="22" fillId="2" borderId="1" xfId="0" applyFont="1" applyFill="1" applyBorder="1" applyAlignment="1">
      <alignment vertical="center" wrapText="1"/>
    </xf>
    <xf numFmtId="167" fontId="22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30" fillId="2" borderId="0" xfId="0" applyFont="1" applyFill="1"/>
    <xf numFmtId="41" fontId="31" fillId="5" borderId="9" xfId="0" applyNumberFormat="1" applyFont="1" applyFill="1" applyBorder="1" applyAlignment="1">
      <alignment horizontal="center" vertical="center" wrapText="1"/>
    </xf>
    <xf numFmtId="41" fontId="31" fillId="5" borderId="10" xfId="0" applyNumberFormat="1" applyFont="1" applyFill="1" applyBorder="1" applyAlignment="1">
      <alignment horizontal="center" vertical="center" wrapText="1"/>
    </xf>
    <xf numFmtId="41" fontId="32" fillId="2" borderId="0" xfId="0" applyNumberFormat="1" applyFont="1" applyFill="1" applyBorder="1" applyAlignment="1">
      <alignment horizontal="center" vertical="center" wrapText="1"/>
    </xf>
    <xf numFmtId="41" fontId="31" fillId="5" borderId="6" xfId="0" applyNumberFormat="1" applyFont="1" applyFill="1" applyBorder="1" applyAlignment="1">
      <alignment horizontal="center" vertical="center" wrapText="1"/>
    </xf>
    <xf numFmtId="171" fontId="32" fillId="3" borderId="1" xfId="2" applyNumberFormat="1" applyFont="1" applyFill="1" applyBorder="1" applyAlignment="1">
      <alignment horizontal="left" vertical="center" wrapText="1"/>
    </xf>
    <xf numFmtId="170" fontId="32" fillId="3" borderId="1" xfId="2" applyNumberFormat="1" applyFont="1" applyFill="1" applyBorder="1" applyAlignment="1">
      <alignment horizontal="right" vertical="center" wrapText="1"/>
    </xf>
    <xf numFmtId="168" fontId="32" fillId="2" borderId="0" xfId="1" applyNumberFormat="1" applyFont="1" applyFill="1" applyBorder="1" applyAlignment="1">
      <alignment horizontal="left" vertical="center" wrapText="1"/>
    </xf>
    <xf numFmtId="41" fontId="32" fillId="2" borderId="1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/>
    <xf numFmtId="41" fontId="32" fillId="2" borderId="3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 textRotation="90"/>
    </xf>
    <xf numFmtId="0" fontId="30" fillId="2" borderId="0" xfId="0" applyFont="1" applyFill="1" applyBorder="1" applyAlignment="1"/>
    <xf numFmtId="167" fontId="32" fillId="2" borderId="0" xfId="2" applyNumberFormat="1" applyFont="1" applyFill="1" applyBorder="1" applyAlignment="1">
      <alignment horizontal="right" vertical="center" wrapText="1"/>
    </xf>
    <xf numFmtId="164" fontId="32" fillId="2" borderId="0" xfId="2" applyFont="1" applyFill="1" applyBorder="1" applyAlignment="1">
      <alignment horizontal="left" vertical="center" wrapText="1"/>
    </xf>
    <xf numFmtId="41" fontId="34" fillId="2" borderId="56" xfId="0" applyNumberFormat="1" applyFont="1" applyFill="1" applyBorder="1" applyAlignment="1">
      <alignment horizontal="right" vertical="center" wrapText="1" readingOrder="1"/>
    </xf>
    <xf numFmtId="167" fontId="32" fillId="2" borderId="0" xfId="2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 wrapText="1"/>
    </xf>
    <xf numFmtId="41" fontId="32" fillId="2" borderId="0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textRotation="90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 readingOrder="1"/>
    </xf>
    <xf numFmtId="0" fontId="30" fillId="2" borderId="0" xfId="0" applyFont="1" applyFill="1" applyBorder="1"/>
    <xf numFmtId="41" fontId="31" fillId="5" borderId="7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vertical="center" wrapText="1" readingOrder="1"/>
    </xf>
    <xf numFmtId="41" fontId="32" fillId="2" borderId="8" xfId="0" applyNumberFormat="1" applyFont="1" applyFill="1" applyBorder="1" applyAlignment="1">
      <alignment horizontal="center" vertical="center" wrapText="1"/>
    </xf>
    <xf numFmtId="167" fontId="32" fillId="2" borderId="8" xfId="2" applyNumberFormat="1" applyFont="1" applyFill="1" applyBorder="1" applyAlignment="1">
      <alignment horizontal="right" vertical="center" wrapText="1"/>
    </xf>
    <xf numFmtId="41" fontId="32" fillId="2" borderId="8" xfId="0" applyNumberFormat="1" applyFont="1" applyFill="1" applyBorder="1" applyAlignment="1">
      <alignment horizontal="right" vertical="center" wrapText="1"/>
    </xf>
    <xf numFmtId="170" fontId="32" fillId="2" borderId="1" xfId="2" applyNumberFormat="1" applyFont="1" applyFill="1" applyBorder="1" applyAlignment="1">
      <alignment horizontal="right" vertical="center" wrapText="1"/>
    </xf>
    <xf numFmtId="171" fontId="32" fillId="2" borderId="0" xfId="2" applyNumberFormat="1" applyFont="1" applyFill="1" applyBorder="1" applyAlignment="1">
      <alignment horizontal="center" vertical="center" wrapText="1"/>
    </xf>
    <xf numFmtId="41" fontId="32" fillId="2" borderId="1" xfId="0" applyNumberFormat="1" applyFont="1" applyFill="1" applyBorder="1" applyAlignment="1">
      <alignment horizontal="center" vertical="center" wrapText="1"/>
    </xf>
    <xf numFmtId="41" fontId="39" fillId="3" borderId="1" xfId="0" applyNumberFormat="1" applyFont="1" applyFill="1" applyBorder="1" applyAlignment="1">
      <alignment horizontal="center" vertical="center" wrapText="1"/>
    </xf>
    <xf numFmtId="168" fontId="32" fillId="3" borderId="1" xfId="2" applyNumberFormat="1" applyFont="1" applyFill="1" applyBorder="1" applyAlignment="1">
      <alignment horizontal="right" vertical="center" wrapText="1"/>
    </xf>
    <xf numFmtId="168" fontId="32" fillId="3" borderId="2" xfId="1" applyNumberFormat="1" applyFont="1" applyFill="1" applyBorder="1" applyAlignment="1">
      <alignment horizontal="right" vertical="center" wrapText="1"/>
    </xf>
    <xf numFmtId="167" fontId="32" fillId="2" borderId="0" xfId="2" applyNumberFormat="1" applyFont="1" applyFill="1" applyBorder="1" applyAlignment="1">
      <alignment horizontal="center" vertical="center" wrapText="1"/>
    </xf>
    <xf numFmtId="41" fontId="32" fillId="3" borderId="1" xfId="0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right" vertical="center" wrapText="1"/>
    </xf>
    <xf numFmtId="167" fontId="32" fillId="2" borderId="1" xfId="2" applyNumberFormat="1" applyFont="1" applyFill="1" applyBorder="1" applyAlignment="1">
      <alignment horizontal="right" vertical="center" wrapText="1"/>
    </xf>
    <xf numFmtId="170" fontId="32" fillId="2" borderId="0" xfId="2" applyNumberFormat="1" applyFont="1" applyFill="1" applyBorder="1" applyAlignment="1">
      <alignment horizontal="center" vertical="center" wrapText="1"/>
    </xf>
    <xf numFmtId="41" fontId="32" fillId="3" borderId="3" xfId="0" applyNumberFormat="1" applyFont="1" applyFill="1" applyBorder="1" applyAlignment="1">
      <alignment horizontal="center" vertical="center" wrapText="1"/>
    </xf>
    <xf numFmtId="168" fontId="32" fillId="3" borderId="3" xfId="1" applyNumberFormat="1" applyFont="1" applyFill="1" applyBorder="1" applyAlignment="1">
      <alignment horizontal="right" vertical="center" wrapText="1"/>
    </xf>
    <xf numFmtId="168" fontId="32" fillId="3" borderId="4" xfId="1" applyNumberFormat="1" applyFont="1" applyFill="1" applyBorder="1" applyAlignment="1">
      <alignment horizontal="right" vertical="center" wrapText="1"/>
    </xf>
    <xf numFmtId="171" fontId="32" fillId="2" borderId="1" xfId="2" applyNumberFormat="1" applyFont="1" applyFill="1" applyBorder="1" applyAlignment="1">
      <alignment horizontal="right" vertical="center" wrapText="1"/>
    </xf>
    <xf numFmtId="167" fontId="30" fillId="2" borderId="0" xfId="2" applyNumberFormat="1" applyFont="1" applyFill="1" applyBorder="1" applyAlignment="1">
      <alignment vertical="center" wrapText="1"/>
    </xf>
    <xf numFmtId="168" fontId="32" fillId="3" borderId="3" xfId="2" applyNumberFormat="1" applyFont="1" applyFill="1" applyBorder="1" applyAlignment="1">
      <alignment horizontal="right" vertical="center" wrapText="1"/>
    </xf>
    <xf numFmtId="0" fontId="30" fillId="2" borderId="0" xfId="0" applyFont="1" applyFill="1" applyAlignment="1">
      <alignment horizontal="center"/>
    </xf>
    <xf numFmtId="41" fontId="31" fillId="5" borderId="10" xfId="0" applyNumberFormat="1" applyFont="1" applyFill="1" applyBorder="1" applyAlignment="1">
      <alignment horizontal="center" vertical="top" wrapText="1"/>
    </xf>
    <xf numFmtId="170" fontId="32" fillId="3" borderId="1" xfId="2" applyNumberFormat="1" applyFont="1" applyFill="1" applyBorder="1" applyAlignment="1">
      <alignment horizontal="right" vertical="top" wrapText="1"/>
    </xf>
    <xf numFmtId="164" fontId="30" fillId="2" borderId="0" xfId="2" applyFont="1" applyFill="1" applyBorder="1" applyAlignment="1">
      <alignment vertical="top"/>
    </xf>
    <xf numFmtId="164" fontId="32" fillId="2" borderId="0" xfId="2" applyFont="1" applyFill="1" applyBorder="1" applyAlignment="1">
      <alignment horizontal="left" vertical="top" wrapText="1"/>
    </xf>
    <xf numFmtId="0" fontId="30" fillId="0" borderId="0" xfId="0" applyFont="1"/>
    <xf numFmtId="0" fontId="32" fillId="2" borderId="0" xfId="0" applyFont="1" applyFill="1" applyAlignment="1">
      <alignment vertical="center"/>
    </xf>
    <xf numFmtId="0" fontId="30" fillId="0" borderId="19" xfId="0" applyFont="1" applyBorder="1"/>
    <xf numFmtId="0" fontId="30" fillId="0" borderId="0" xfId="0" applyFont="1" applyBorder="1"/>
    <xf numFmtId="0" fontId="32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vertical="center"/>
    </xf>
    <xf numFmtId="0" fontId="32" fillId="0" borderId="27" xfId="0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vertical="center" wrapText="1" readingOrder="1"/>
    </xf>
    <xf numFmtId="0" fontId="22" fillId="0" borderId="1" xfId="0" applyFont="1" applyFill="1" applyBorder="1" applyAlignment="1">
      <alignment vertical="center" wrapText="1" readingOrder="1"/>
    </xf>
    <xf numFmtId="168" fontId="32" fillId="11" borderId="1" xfId="2" applyNumberFormat="1" applyFont="1" applyFill="1" applyBorder="1" applyAlignment="1">
      <alignment horizontal="right" vertical="center" wrapText="1"/>
    </xf>
    <xf numFmtId="168" fontId="32" fillId="11" borderId="3" xfId="1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60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14" fillId="2" borderId="37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14" fillId="3" borderId="0" xfId="0" applyFont="1" applyFill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 wrapText="1" indent="1"/>
    </xf>
    <xf numFmtId="0" fontId="9" fillId="2" borderId="57" xfId="0" applyFont="1" applyFill="1" applyBorder="1" applyAlignment="1">
      <alignment horizontal="left" vertical="center" wrapText="1" indent="1"/>
    </xf>
    <xf numFmtId="0" fontId="9" fillId="2" borderId="58" xfId="0" applyFont="1" applyFill="1" applyBorder="1" applyAlignment="1">
      <alignment horizontal="left" vertical="center" wrapText="1" indent="1"/>
    </xf>
    <xf numFmtId="0" fontId="16" fillId="5" borderId="59" xfId="0" applyFont="1" applyFill="1" applyBorder="1" applyAlignment="1">
      <alignment vertical="center" wrapText="1"/>
    </xf>
    <xf numFmtId="0" fontId="16" fillId="5" borderId="57" xfId="0" applyFont="1" applyFill="1" applyBorder="1" applyAlignment="1">
      <alignment vertical="center" wrapText="1"/>
    </xf>
    <xf numFmtId="0" fontId="16" fillId="5" borderId="58" xfId="0" applyFont="1" applyFill="1" applyBorder="1" applyAlignment="1">
      <alignment vertical="center" wrapText="1"/>
    </xf>
    <xf numFmtId="0" fontId="10" fillId="2" borderId="59" xfId="0" applyFont="1" applyFill="1" applyBorder="1" applyAlignment="1">
      <alignment horizontal="left" vertical="center" wrapText="1" inden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1" fillId="0" borderId="8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3" borderId="86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85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86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0" fillId="0" borderId="8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1" fillId="5" borderId="21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left"/>
    </xf>
    <xf numFmtId="0" fontId="11" fillId="5" borderId="29" xfId="0" applyFont="1" applyFill="1" applyBorder="1" applyAlignment="1">
      <alignment horizontal="left"/>
    </xf>
    <xf numFmtId="0" fontId="21" fillId="3" borderId="88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wrapText="1"/>
    </xf>
    <xf numFmtId="0" fontId="21" fillId="0" borderId="86" xfId="0" applyFont="1" applyBorder="1" applyAlignment="1">
      <alignment horizontal="justify" vertical="center"/>
    </xf>
    <xf numFmtId="0" fontId="21" fillId="0" borderId="5" xfId="0" applyFont="1" applyBorder="1" applyAlignment="1">
      <alignment horizontal="justify" vertical="center"/>
    </xf>
    <xf numFmtId="0" fontId="21" fillId="6" borderId="86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36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5" fillId="6" borderId="29" xfId="0" applyFont="1" applyFill="1" applyBorder="1" applyAlignment="1">
      <alignment horizontal="left" vertical="center" wrapText="1"/>
    </xf>
    <xf numFmtId="0" fontId="25" fillId="2" borderId="90" xfId="0" applyFont="1" applyFill="1" applyBorder="1" applyAlignment="1">
      <alignment horizontal="center" vertical="center" wrapText="1" readingOrder="1"/>
    </xf>
    <xf numFmtId="0" fontId="25" fillId="2" borderId="91" xfId="0" applyFont="1" applyFill="1" applyBorder="1" applyAlignment="1">
      <alignment horizontal="center" vertical="center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center" vertical="center" wrapText="1" readingOrder="1"/>
    </xf>
    <xf numFmtId="0" fontId="24" fillId="10" borderId="1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4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3" fillId="5" borderId="21" xfId="0" applyFont="1" applyFill="1" applyBorder="1" applyAlignment="1">
      <alignment horizontal="left" vertical="center"/>
    </xf>
    <xf numFmtId="0" fontId="23" fillId="5" borderId="23" xfId="0" applyFont="1" applyFill="1" applyBorder="1" applyAlignment="1">
      <alignment horizontal="left" vertical="center"/>
    </xf>
    <xf numFmtId="0" fontId="23" fillId="5" borderId="30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/>
    </xf>
    <xf numFmtId="0" fontId="23" fillId="5" borderId="3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readingOrder="1"/>
    </xf>
    <xf numFmtId="0" fontId="23" fillId="5" borderId="38" xfId="0" applyFont="1" applyFill="1" applyBorder="1" applyAlignment="1">
      <alignment horizontal="center" vertical="center" readingOrder="1"/>
    </xf>
    <xf numFmtId="0" fontId="23" fillId="5" borderId="39" xfId="0" applyFont="1" applyFill="1" applyBorder="1" applyAlignment="1">
      <alignment horizontal="center" vertical="center" readingOrder="1"/>
    </xf>
    <xf numFmtId="0" fontId="23" fillId="5" borderId="40" xfId="0" applyFont="1" applyFill="1" applyBorder="1" applyAlignment="1">
      <alignment horizontal="center" vertical="center" readingOrder="1"/>
    </xf>
    <xf numFmtId="0" fontId="23" fillId="5" borderId="17" xfId="0" applyFont="1" applyFill="1" applyBorder="1" applyAlignment="1">
      <alignment horizontal="left" vertical="center"/>
    </xf>
    <xf numFmtId="0" fontId="25" fillId="2" borderId="26" xfId="0" applyFont="1" applyFill="1" applyBorder="1" applyAlignment="1">
      <alignment horizontal="left" vertical="center" wrapText="1" readingOrder="1"/>
    </xf>
    <xf numFmtId="0" fontId="25" fillId="2" borderId="47" xfId="0" applyFont="1" applyFill="1" applyBorder="1" applyAlignment="1">
      <alignment horizontal="left" vertical="center" wrapText="1" readingOrder="1"/>
    </xf>
    <xf numFmtId="0" fontId="25" fillId="2" borderId="25" xfId="0" applyFont="1" applyFill="1" applyBorder="1" applyAlignment="1">
      <alignment horizontal="center" vertical="center" wrapText="1" readingOrder="1"/>
    </xf>
    <xf numFmtId="0" fontId="25" fillId="2" borderId="8" xfId="0" applyFont="1" applyFill="1" applyBorder="1" applyAlignment="1">
      <alignment horizontal="center" vertical="center" wrapText="1" readingOrder="1"/>
    </xf>
    <xf numFmtId="0" fontId="25" fillId="2" borderId="25" xfId="0" applyFont="1" applyFill="1" applyBorder="1" applyAlignment="1">
      <alignment horizontal="left" vertical="center" wrapText="1" readingOrder="1"/>
    </xf>
    <xf numFmtId="0" fontId="25" fillId="2" borderId="8" xfId="0" applyFont="1" applyFill="1" applyBorder="1" applyAlignment="1">
      <alignment horizontal="left" vertical="center" wrapText="1" readingOrder="1"/>
    </xf>
    <xf numFmtId="0" fontId="25" fillId="2" borderId="28" xfId="0" applyFont="1" applyFill="1" applyBorder="1" applyAlignment="1">
      <alignment horizontal="center" vertical="center" wrapText="1" readingOrder="1"/>
    </xf>
    <xf numFmtId="0" fontId="25" fillId="2" borderId="24" xfId="0" applyFont="1" applyFill="1" applyBorder="1" applyAlignment="1">
      <alignment horizontal="center" vertical="center" wrapText="1" readingOrder="1"/>
    </xf>
    <xf numFmtId="0" fontId="25" fillId="2" borderId="26" xfId="0" applyFont="1" applyFill="1" applyBorder="1" applyAlignment="1">
      <alignment horizontal="center" vertical="center" wrapText="1" readingOrder="1"/>
    </xf>
    <xf numFmtId="0" fontId="25" fillId="2" borderId="47" xfId="0" applyFont="1" applyFill="1" applyBorder="1" applyAlignment="1">
      <alignment horizontal="center" vertical="center" wrapText="1" readingOrder="1"/>
    </xf>
    <xf numFmtId="0" fontId="22" fillId="2" borderId="18" xfId="0" applyFont="1" applyFill="1" applyBorder="1" applyAlignment="1">
      <alignment horizontal="left"/>
    </xf>
    <xf numFmtId="0" fontId="29" fillId="4" borderId="1" xfId="0" applyFont="1" applyFill="1" applyBorder="1" applyAlignment="1">
      <alignment vertical="center" wrapText="1"/>
    </xf>
    <xf numFmtId="167" fontId="23" fillId="5" borderId="22" xfId="2" applyNumberFormat="1" applyFont="1" applyFill="1" applyBorder="1" applyAlignment="1">
      <alignment horizontal="center" vertical="center" wrapText="1"/>
    </xf>
    <xf numFmtId="167" fontId="23" fillId="5" borderId="1" xfId="2" applyNumberFormat="1" applyFont="1" applyFill="1" applyBorder="1" applyAlignment="1">
      <alignment horizontal="center" vertical="center" wrapText="1"/>
    </xf>
    <xf numFmtId="0" fontId="23" fillId="5" borderId="83" xfId="0" applyFont="1" applyFill="1" applyBorder="1" applyAlignment="1">
      <alignment horizontal="center" vertical="center" wrapText="1"/>
    </xf>
    <xf numFmtId="0" fontId="23" fillId="5" borderId="84" xfId="0" applyFont="1" applyFill="1" applyBorder="1" applyAlignment="1">
      <alignment horizontal="center" vertical="center" wrapText="1"/>
    </xf>
    <xf numFmtId="167" fontId="23" fillId="5" borderId="27" xfId="2" applyNumberFormat="1" applyFont="1" applyFill="1" applyBorder="1" applyAlignment="1">
      <alignment horizontal="center" vertical="center" wrapText="1"/>
    </xf>
    <xf numFmtId="167" fontId="23" fillId="5" borderId="37" xfId="2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readingOrder="1"/>
    </xf>
    <xf numFmtId="0" fontId="23" fillId="5" borderId="29" xfId="0" applyFont="1" applyFill="1" applyBorder="1" applyAlignment="1">
      <alignment horizontal="left" vertical="center"/>
    </xf>
    <xf numFmtId="0" fontId="31" fillId="5" borderId="18" xfId="0" applyFont="1" applyFill="1" applyBorder="1" applyAlignment="1">
      <alignment horizontal="left" vertical="center" wrapText="1"/>
    </xf>
    <xf numFmtId="0" fontId="31" fillId="5" borderId="41" xfId="0" applyFont="1" applyFill="1" applyBorder="1" applyAlignment="1">
      <alignment horizontal="center" vertical="center" textRotation="90"/>
    </xf>
    <xf numFmtId="0" fontId="31" fillId="5" borderId="14" xfId="0" applyFont="1" applyFill="1" applyBorder="1" applyAlignment="1">
      <alignment horizontal="center" vertical="center" textRotation="90"/>
    </xf>
    <xf numFmtId="0" fontId="31" fillId="5" borderId="48" xfId="0" applyFont="1" applyFill="1" applyBorder="1" applyAlignment="1">
      <alignment horizontal="center" vertical="center" textRotation="90"/>
    </xf>
    <xf numFmtId="41" fontId="31" fillId="5" borderId="49" xfId="0" applyNumberFormat="1" applyFont="1" applyFill="1" applyBorder="1" applyAlignment="1">
      <alignment horizontal="center" vertical="center" wrapText="1"/>
    </xf>
    <xf numFmtId="41" fontId="31" fillId="5" borderId="9" xfId="0" applyNumberFormat="1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textRotation="90"/>
    </xf>
    <xf numFmtId="0" fontId="31" fillId="5" borderId="43" xfId="0" applyFont="1" applyFill="1" applyBorder="1" applyAlignment="1">
      <alignment horizontal="center" vertical="center" textRotation="90"/>
    </xf>
    <xf numFmtId="41" fontId="31" fillId="5" borderId="50" xfId="0" applyNumberFormat="1" applyFont="1" applyFill="1" applyBorder="1" applyAlignment="1">
      <alignment horizontal="center" vertical="center" wrapText="1"/>
    </xf>
    <xf numFmtId="41" fontId="31" fillId="5" borderId="6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41" fontId="31" fillId="5" borderId="1" xfId="0" applyNumberFormat="1" applyFont="1" applyFill="1" applyBorder="1" applyAlignment="1">
      <alignment horizontal="left" vertical="center" wrapText="1"/>
    </xf>
    <xf numFmtId="41" fontId="32" fillId="2" borderId="29" xfId="0" applyNumberFormat="1" applyFont="1" applyFill="1" applyBorder="1" applyAlignment="1">
      <alignment horizontal="left" vertical="center" wrapText="1"/>
    </xf>
    <xf numFmtId="41" fontId="32" fillId="2" borderId="1" xfId="0" applyNumberFormat="1" applyFont="1" applyFill="1" applyBorder="1" applyAlignment="1">
      <alignment horizontal="left" vertical="center" wrapText="1"/>
    </xf>
    <xf numFmtId="0" fontId="32" fillId="2" borderId="45" xfId="0" applyFont="1" applyFill="1" applyBorder="1" applyAlignment="1">
      <alignment horizontal="left"/>
    </xf>
    <xf numFmtId="0" fontId="33" fillId="2" borderId="21" xfId="0" applyFont="1" applyFill="1" applyBorder="1" applyAlignment="1">
      <alignment horizontal="left" vertical="center" wrapText="1"/>
    </xf>
    <xf numFmtId="0" fontId="33" fillId="2" borderId="29" xfId="0" applyFont="1" applyFill="1" applyBorder="1" applyAlignment="1">
      <alignment horizontal="left" vertical="center" wrapText="1"/>
    </xf>
    <xf numFmtId="41" fontId="32" fillId="2" borderId="46" xfId="0" applyNumberFormat="1" applyFont="1" applyFill="1" applyBorder="1" applyAlignment="1">
      <alignment horizontal="left" vertical="center" wrapText="1"/>
    </xf>
    <xf numFmtId="41" fontId="32" fillId="2" borderId="3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left" vertical="center"/>
    </xf>
    <xf numFmtId="0" fontId="31" fillId="5" borderId="34" xfId="0" applyFont="1" applyFill="1" applyBorder="1" applyAlignment="1">
      <alignment horizontal="left" vertical="center"/>
    </xf>
    <xf numFmtId="0" fontId="31" fillId="5" borderId="35" xfId="0" applyFont="1" applyFill="1" applyBorder="1" applyAlignment="1">
      <alignment horizontal="left" vertical="center"/>
    </xf>
    <xf numFmtId="0" fontId="32" fillId="4" borderId="30" xfId="0" applyFont="1" applyFill="1" applyBorder="1" applyAlignment="1">
      <alignment horizontal="left" vertical="top" wrapText="1"/>
    </xf>
    <xf numFmtId="0" fontId="32" fillId="4" borderId="31" xfId="0" applyFont="1" applyFill="1" applyBorder="1" applyAlignment="1">
      <alignment horizontal="left" vertical="top"/>
    </xf>
    <xf numFmtId="0" fontId="32" fillId="4" borderId="32" xfId="0" applyFont="1" applyFill="1" applyBorder="1" applyAlignment="1">
      <alignment horizontal="left" vertical="top"/>
    </xf>
    <xf numFmtId="0" fontId="31" fillId="5" borderId="15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32" fillId="2" borderId="0" xfId="0" applyFont="1" applyFill="1" applyBorder="1" applyAlignment="1">
      <alignment horizontal="center" vertical="center" wrapText="1" readingOrder="1"/>
    </xf>
    <xf numFmtId="41" fontId="31" fillId="5" borderId="53" xfId="0" applyNumberFormat="1" applyFont="1" applyFill="1" applyBorder="1" applyAlignment="1">
      <alignment horizontal="center" vertical="center" wrapText="1"/>
    </xf>
    <xf numFmtId="41" fontId="31" fillId="5" borderId="7" xfId="0" applyNumberFormat="1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2" fillId="6" borderId="54" xfId="0" applyFont="1" applyFill="1" applyBorder="1" applyAlignment="1">
      <alignment horizontal="center" vertical="center" wrapText="1"/>
    </xf>
    <xf numFmtId="41" fontId="31" fillId="5" borderId="44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40" fillId="2" borderId="21" xfId="0" applyFont="1" applyFill="1" applyBorder="1" applyAlignment="1">
      <alignment horizontal="justify" vertical="center"/>
    </xf>
    <xf numFmtId="0" fontId="30" fillId="2" borderId="23" xfId="0" applyFont="1" applyFill="1" applyBorder="1" applyAlignment="1">
      <alignment horizontal="justify" vertical="center"/>
    </xf>
    <xf numFmtId="0" fontId="30" fillId="2" borderId="29" xfId="0" applyFont="1" applyFill="1" applyBorder="1" applyAlignment="1">
      <alignment horizontal="justify" vertical="center"/>
    </xf>
    <xf numFmtId="14" fontId="32" fillId="0" borderId="21" xfId="0" applyNumberFormat="1" applyFont="1" applyBorder="1" applyAlignment="1">
      <alignment horizontal="justify" wrapText="1"/>
    </xf>
    <xf numFmtId="0" fontId="32" fillId="0" borderId="23" xfId="0" applyFont="1" applyBorder="1" applyAlignment="1">
      <alignment horizontal="justify" wrapText="1"/>
    </xf>
    <xf numFmtId="0" fontId="32" fillId="0" borderId="29" xfId="0" applyFont="1" applyBorder="1" applyAlignment="1">
      <alignment horizontal="justify" wrapText="1"/>
    </xf>
    <xf numFmtId="0" fontId="30" fillId="0" borderId="1" xfId="0" applyNumberFormat="1" applyFont="1" applyBorder="1" applyAlignment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" borderId="1" xfId="0" applyFont="1" applyFill="1" applyBorder="1" applyAlignment="1">
      <alignment horizontal="justify" vertical="center" wrapText="1"/>
    </xf>
    <xf numFmtId="0" fontId="32" fillId="0" borderId="71" xfId="0" applyFont="1" applyBorder="1" applyAlignment="1">
      <alignment horizontal="left" vertical="center" wrapText="1"/>
    </xf>
    <xf numFmtId="0" fontId="32" fillId="0" borderId="72" xfId="0" applyFont="1" applyBorder="1" applyAlignment="1">
      <alignment horizontal="left" vertical="center" wrapText="1"/>
    </xf>
    <xf numFmtId="0" fontId="32" fillId="0" borderId="74" xfId="0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0" fontId="32" fillId="0" borderId="77" xfId="0" applyFont="1" applyBorder="1" applyAlignment="1">
      <alignment horizontal="left" vertical="center" wrapText="1"/>
    </xf>
    <xf numFmtId="0" fontId="32" fillId="0" borderId="78" xfId="0" applyFont="1" applyBorder="1" applyAlignment="1">
      <alignment horizontal="left" vertical="center" wrapText="1"/>
    </xf>
    <xf numFmtId="0" fontId="30" fillId="2" borderId="73" xfId="0" applyFont="1" applyFill="1" applyBorder="1" applyAlignment="1">
      <alignment horizontal="justify" vertical="center" wrapText="1"/>
    </xf>
    <xf numFmtId="0" fontId="30" fillId="2" borderId="34" xfId="0" applyFont="1" applyFill="1" applyBorder="1" applyAlignment="1">
      <alignment horizontal="justify" vertical="center" wrapText="1"/>
    </xf>
    <xf numFmtId="0" fontId="30" fillId="2" borderId="35" xfId="0" applyFont="1" applyFill="1" applyBorder="1" applyAlignment="1">
      <alignment horizontal="justify" vertical="center" wrapText="1"/>
    </xf>
    <xf numFmtId="0" fontId="30" fillId="2" borderId="76" xfId="0" applyFont="1" applyFill="1" applyBorder="1" applyAlignment="1">
      <alignment horizontal="justify" vertical="center" wrapText="1"/>
    </xf>
    <xf numFmtId="0" fontId="30" fillId="2" borderId="0" xfId="0" applyFont="1" applyFill="1" applyBorder="1" applyAlignment="1">
      <alignment horizontal="justify" vertical="center" wrapText="1"/>
    </xf>
    <xf numFmtId="0" fontId="30" fillId="2" borderId="36" xfId="0" applyFont="1" applyFill="1" applyBorder="1" applyAlignment="1">
      <alignment horizontal="justify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68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70" xfId="0" applyFont="1" applyBorder="1" applyAlignment="1">
      <alignment horizontal="left" vertical="center" wrapText="1"/>
    </xf>
    <xf numFmtId="0" fontId="40" fillId="2" borderId="34" xfId="0" applyFont="1" applyFill="1" applyBorder="1" applyAlignment="1">
      <alignment horizontal="justify" vertical="center" wrapText="1"/>
    </xf>
    <xf numFmtId="0" fontId="40" fillId="2" borderId="35" xfId="0" applyFont="1" applyFill="1" applyBorder="1" applyAlignment="1">
      <alignment horizontal="justify" vertical="center" wrapText="1"/>
    </xf>
    <xf numFmtId="0" fontId="40" fillId="2" borderId="0" xfId="0" applyFont="1" applyFill="1" applyBorder="1" applyAlignment="1">
      <alignment horizontal="justify" vertical="center" wrapText="1"/>
    </xf>
    <xf numFmtId="0" fontId="40" fillId="2" borderId="36" xfId="0" applyFont="1" applyFill="1" applyBorder="1" applyAlignment="1">
      <alignment horizontal="justify" vertical="center" wrapText="1"/>
    </xf>
    <xf numFmtId="0" fontId="40" fillId="2" borderId="19" xfId="0" applyFont="1" applyFill="1" applyBorder="1" applyAlignment="1">
      <alignment horizontal="justify" vertical="center" wrapText="1"/>
    </xf>
    <xf numFmtId="0" fontId="40" fillId="2" borderId="11" xfId="0" applyFont="1" applyFill="1" applyBorder="1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3905250</xdr:colOff>
      <xdr:row>4</xdr:row>
      <xdr:rowOff>266700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000-00002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375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704850</xdr:rowOff>
    </xdr:from>
    <xdr:to>
      <xdr:col>19</xdr:col>
      <xdr:colOff>0</xdr:colOff>
      <xdr:row>4</xdr:row>
      <xdr:rowOff>104775</xdr:rowOff>
    </xdr:to>
    <xdr:pic>
      <xdr:nvPicPr>
        <xdr:cNvPr id="9308" name="Imagem 2" descr="Recorte de Tela">
          <a:extLst>
            <a:ext uri="{FF2B5EF4-FFF2-40B4-BE49-F238E27FC236}">
              <a16:creationId xmlns="" xmlns:a16="http://schemas.microsoft.com/office/drawing/2014/main" id="{00000000-0008-0000-0100-00005C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55850"/>
          <a:ext cx="11385550" cy="688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57150</xdr:colOff>
      <xdr:row>1</xdr:row>
      <xdr:rowOff>38100</xdr:rowOff>
    </xdr:to>
    <xdr:pic>
      <xdr:nvPicPr>
        <xdr:cNvPr id="3" name="Imagem 2" descr="CAU-BR-timbrado2015-edit-13">
          <a:extLst>
            <a:ext uri="{FF2B5EF4-FFF2-40B4-BE49-F238E27FC236}">
              <a16:creationId xmlns="" xmlns:a16="http://schemas.microsoft.com/office/drawing/2014/main" id="{00000000-0008-0000-01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1890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1051152</xdr:colOff>
      <xdr:row>2</xdr:row>
      <xdr:rowOff>775606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200-00003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91688" cy="1156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1476375</xdr:colOff>
      <xdr:row>2</xdr:row>
      <xdr:rowOff>1262062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300-00003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28250" cy="1833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10001250</xdr:colOff>
      <xdr:row>3</xdr:row>
      <xdr:rowOff>0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300-00003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862250" cy="307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11</xdr:col>
      <xdr:colOff>231321</xdr:colOff>
      <xdr:row>2</xdr:row>
      <xdr:rowOff>31750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500-00003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647144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12</xdr:col>
      <xdr:colOff>5443</xdr:colOff>
      <xdr:row>4</xdr:row>
      <xdr:rowOff>457200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600-00006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836243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23</xdr:row>
      <xdr:rowOff>142875</xdr:rowOff>
    </xdr:from>
    <xdr:to>
      <xdr:col>2</xdr:col>
      <xdr:colOff>1333500</xdr:colOff>
      <xdr:row>23</xdr:row>
      <xdr:rowOff>190500</xdr:rowOff>
    </xdr:to>
    <xdr:pic>
      <xdr:nvPicPr>
        <xdr:cNvPr id="3" name="Imagem 3">
          <a:extLst>
            <a:ext uri="{FF2B5EF4-FFF2-40B4-BE49-F238E27FC236}">
              <a16:creationId xmlns="" xmlns:a16="http://schemas.microsoft.com/office/drawing/2014/main" id="{00000000-0008-0000-0600-00007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945475"/>
          <a:ext cx="23907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17</xdr:row>
      <xdr:rowOff>209550</xdr:rowOff>
    </xdr:from>
    <xdr:to>
      <xdr:col>3</xdr:col>
      <xdr:colOff>342900</xdr:colOff>
      <xdr:row>17</xdr:row>
      <xdr:rowOff>209550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0600-00007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7354550"/>
          <a:ext cx="2990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68036</xdr:colOff>
      <xdr:row>17</xdr:row>
      <xdr:rowOff>190500</xdr:rowOff>
    </xdr:from>
    <xdr:to>
      <xdr:col>4</xdr:col>
      <xdr:colOff>781731</xdr:colOff>
      <xdr:row>17</xdr:row>
      <xdr:rowOff>1190625</xdr:rowOff>
    </xdr:to>
    <xdr:pic>
      <xdr:nvPicPr>
        <xdr:cNvPr id="5" name="Imagem 2">
          <a:extLst>
            <a:ext uri="{FF2B5EF4-FFF2-40B4-BE49-F238E27FC236}">
              <a16:creationId xmlns="" xmlns:a16="http://schemas.microsoft.com/office/drawing/2014/main" id="{00000000-0008-0000-0600-00007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86" y="12940393"/>
          <a:ext cx="298608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136070</xdr:colOff>
      <xdr:row>23</xdr:row>
      <xdr:rowOff>312965</xdr:rowOff>
    </xdr:from>
    <xdr:to>
      <xdr:col>4</xdr:col>
      <xdr:colOff>249690</xdr:colOff>
      <xdr:row>23</xdr:row>
      <xdr:rowOff>1351190</xdr:rowOff>
    </xdr:to>
    <xdr:pic>
      <xdr:nvPicPr>
        <xdr:cNvPr id="6" name="Imagem 3">
          <a:extLst>
            <a:ext uri="{FF2B5EF4-FFF2-40B4-BE49-F238E27FC236}">
              <a16:creationId xmlns="" xmlns:a16="http://schemas.microsoft.com/office/drawing/2014/main" id="{00000000-0008-0000-0600-00007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820" y="17131394"/>
          <a:ext cx="238601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via.costa\AppData\Local\Microsoft\Windows\Temporary%20Internet%20Files\Content.Outlook\NW1BMRCB\PARECER-%20CAU%20MS%20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CAUAL/ASSESSORIA%20DE%20PLANEJAMENTO%20E%20GESTAO%20DA%20ESTRATEGIA/2015/Relat&#243;rio%20Quadrimetral/2&#186;%20quadrimestre/CAUUF/Modelo_Relat&#243;rio%20quadrimestral%20de%20execu&#231;&#227;o%20do%20plano%20de%20a&#231;&#227;o%20-%20CAU_UF_jan_ag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OBJETIVOS E METAS"/>
      <sheetName val="Plan2"/>
      <sheetName val="FORM.A- USOS E FONTES"/>
      <sheetName val="FORM.B- METAS E RESULTADOS "/>
      <sheetName val="FORM.C- METAS FINANCEIRAS"/>
      <sheetName val="FORM.D - LIMITES ESTRATÉGICOS"/>
      <sheetName val="Plan1"/>
      <sheetName val="PARECER DA ASSESSORIA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FORM.A-  DEMOSTRATIVO DE  USOS E FONTES</v>
          </cell>
        </row>
      </sheetData>
      <sheetData sheetId="4" refreshError="1">
        <row r="5">
          <cell r="A5" t="str">
            <v>FORM.B- DEMOSTRATIVO DE METAS E RESULTADOS (PROJETOS/ ATIVIDADES) 2015:</v>
          </cell>
        </row>
      </sheetData>
      <sheetData sheetId="5" refreshError="1">
        <row r="5">
          <cell r="A5" t="str">
            <v>FORM.C- DEMOSTRATIVO DE METAS FINANCEIRAS (PROJETOS/ ATIVIDADES) 2015:</v>
          </cell>
        </row>
      </sheetData>
      <sheetData sheetId="6" refreshError="1">
        <row r="3">
          <cell r="A3" t="str">
            <v>FORM.D- LIMITES DE APLICAÇÃO DOS RECURSOS ESTRATÉGICOS: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Geral (Parte 1)"/>
      <sheetName val="1 Orientações (2)"/>
      <sheetName val="1 Orientações"/>
      <sheetName val="1.1 Mapa Estratégico"/>
      <sheetName val="1.2 Dados Gerais_1"/>
      <sheetName val="1.2 Dados Gerais_2"/>
      <sheetName val="1.3 Indicadores e Metas"/>
      <sheetName val="1.4 Metas Físicas e Financeiras"/>
      <sheetName val="1.5 Objetivos x Projetos"/>
      <sheetName val="1.6 Limites"/>
      <sheetName val="1.7 Projetos x Atividades"/>
      <sheetName val="1.8 Fontes e Usos"/>
      <sheetName val="Dados Gerais"/>
      <sheetName val="Aplicações "/>
      <sheetName val="2 Capa ( Projetos- Atividades)"/>
      <sheetName val="2.1 Dados Gerais_1"/>
      <sheetName val="2.2 Dados Gerais_2.1"/>
      <sheetName val="Elemento Despesa - Proj-Ativ"/>
      <sheetName val="2.3 Ações e Metas"/>
      <sheetName val="2. 4 Outras Consideraçõe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D3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"/>
  <sheetViews>
    <sheetView showGridLines="0" tabSelected="1" view="pageBreakPreview" zoomScale="60" zoomScaleNormal="60" workbookViewId="0">
      <selection activeCell="D43" sqref="D43"/>
    </sheetView>
  </sheetViews>
  <sheetFormatPr defaultColWidth="8.85546875" defaultRowHeight="23.25" x14ac:dyDescent="0.35"/>
  <cols>
    <col min="1" max="3" width="8.85546875" style="16"/>
    <col min="4" max="4" width="58" style="16" customWidth="1"/>
    <col min="5" max="5" width="22.5703125" style="16" customWidth="1"/>
    <col min="6" max="7" width="8.85546875" style="16"/>
    <col min="8" max="8" width="59.7109375" style="16" customWidth="1"/>
    <col min="9" max="9" width="21.42578125" style="16" customWidth="1"/>
    <col min="10" max="12" width="8.85546875" style="16"/>
    <col min="13" max="13" width="30" style="16" customWidth="1"/>
    <col min="14" max="16384" width="8.85546875" style="16"/>
  </cols>
  <sheetData>
    <row r="3" spans="1:9" x14ac:dyDescent="0.35">
      <c r="A3" s="16" t="s">
        <v>185</v>
      </c>
    </row>
    <row r="4" spans="1:9" s="6" customFormat="1" x14ac:dyDescent="0.35"/>
    <row r="6" spans="1:9" x14ac:dyDescent="0.35">
      <c r="D6" s="17"/>
    </row>
    <row r="7" spans="1:9" x14ac:dyDescent="0.35">
      <c r="A7" s="224" t="s">
        <v>186</v>
      </c>
      <c r="B7" s="224"/>
      <c r="C7" s="224"/>
      <c r="D7" s="224"/>
      <c r="E7" s="224"/>
      <c r="F7" s="224"/>
      <c r="G7" s="224"/>
      <c r="H7" s="224"/>
      <c r="I7" s="224"/>
    </row>
    <row r="8" spans="1:9" x14ac:dyDescent="0.35">
      <c r="A8" s="224" t="s">
        <v>187</v>
      </c>
      <c r="B8" s="224"/>
      <c r="C8" s="224"/>
      <c r="D8" s="224"/>
      <c r="E8" s="224"/>
      <c r="F8" s="224"/>
      <c r="G8" s="224"/>
      <c r="H8" s="224"/>
      <c r="I8" s="18"/>
    </row>
    <row r="10" spans="1:9" ht="87" customHeight="1" x14ac:dyDescent="1.2">
      <c r="A10" s="225" t="s">
        <v>188</v>
      </c>
      <c r="B10" s="225"/>
      <c r="C10" s="225"/>
      <c r="D10" s="225"/>
      <c r="E10" s="225"/>
      <c r="F10" s="225"/>
      <c r="G10" s="225"/>
      <c r="H10" s="225"/>
    </row>
    <row r="11" spans="1:9" ht="42.75" customHeight="1" x14ac:dyDescent="0.35">
      <c r="A11" s="226" t="s">
        <v>189</v>
      </c>
      <c r="B11" s="226"/>
      <c r="C11" s="226"/>
      <c r="D11" s="226"/>
      <c r="E11" s="226"/>
      <c r="F11" s="226"/>
      <c r="G11" s="226"/>
      <c r="H11" s="226"/>
      <c r="I11" s="19"/>
    </row>
    <row r="12" spans="1:9" x14ac:dyDescent="0.35">
      <c r="A12" s="20"/>
      <c r="B12" s="20"/>
      <c r="C12" s="20"/>
      <c r="D12" s="20"/>
      <c r="E12" s="20"/>
      <c r="F12" s="20"/>
      <c r="G12" s="20"/>
      <c r="H12" s="20"/>
      <c r="I12" s="20"/>
    </row>
    <row r="14" spans="1:9" ht="33.75" customHeight="1" x14ac:dyDescent="0.35">
      <c r="A14" s="227" t="s">
        <v>190</v>
      </c>
      <c r="B14" s="228"/>
      <c r="C14" s="228"/>
      <c r="D14" s="229"/>
      <c r="E14" s="21" t="s">
        <v>223</v>
      </c>
      <c r="F14" s="22"/>
      <c r="G14" s="22"/>
      <c r="H14" s="23"/>
      <c r="I14" s="24"/>
    </row>
    <row r="15" spans="1:9" ht="38.25" customHeight="1" x14ac:dyDescent="0.35">
      <c r="A15" s="230" t="s">
        <v>191</v>
      </c>
      <c r="B15" s="231"/>
      <c r="C15" s="231"/>
      <c r="D15" s="232"/>
      <c r="E15" s="233" t="s">
        <v>192</v>
      </c>
      <c r="F15" s="234"/>
      <c r="G15" s="234"/>
      <c r="H15" s="235"/>
      <c r="I15" s="24"/>
    </row>
    <row r="16" spans="1:9" ht="31.5" customHeight="1" x14ac:dyDescent="0.35">
      <c r="A16" s="236" t="s">
        <v>193</v>
      </c>
      <c r="B16" s="237"/>
      <c r="C16" s="237"/>
      <c r="D16" s="238"/>
      <c r="E16" s="25" t="s">
        <v>194</v>
      </c>
      <c r="F16" s="26"/>
      <c r="G16" s="26"/>
      <c r="H16" s="27"/>
      <c r="I16" s="24"/>
    </row>
    <row r="17" spans="1:15" ht="32.25" customHeight="1" x14ac:dyDescent="0.35">
      <c r="A17" s="236" t="s">
        <v>195</v>
      </c>
      <c r="B17" s="237"/>
      <c r="C17" s="237"/>
      <c r="D17" s="238"/>
      <c r="E17" s="28">
        <v>42485</v>
      </c>
      <c r="F17" s="29"/>
      <c r="G17" s="29"/>
      <c r="H17" s="30"/>
      <c r="I17" s="24"/>
    </row>
    <row r="19" spans="1:15" s="32" customFormat="1" ht="19.5" customHeight="1" x14ac:dyDescent="0.25">
      <c r="A19" s="239" t="s">
        <v>196</v>
      </c>
      <c r="B19" s="239"/>
      <c r="C19" s="239"/>
      <c r="D19" s="239"/>
      <c r="E19" s="239"/>
      <c r="F19" s="239"/>
      <c r="G19" s="239"/>
      <c r="H19" s="239"/>
      <c r="I19" s="31"/>
    </row>
    <row r="21" spans="1:15" s="32" customFormat="1" ht="32.25" customHeight="1" x14ac:dyDescent="0.25">
      <c r="A21" s="240" t="s">
        <v>4</v>
      </c>
      <c r="B21" s="240"/>
      <c r="C21" s="240"/>
      <c r="D21" s="240"/>
      <c r="E21" s="33" t="s">
        <v>197</v>
      </c>
      <c r="F21" s="240" t="s">
        <v>198</v>
      </c>
      <c r="G21" s="240"/>
      <c r="H21" s="240"/>
      <c r="I21" s="34"/>
    </row>
    <row r="22" spans="1:15" ht="64.5" customHeight="1" x14ac:dyDescent="0.35">
      <c r="A22" s="222" t="s">
        <v>199</v>
      </c>
      <c r="B22" s="222"/>
      <c r="C22" s="222"/>
      <c r="D22" s="222"/>
      <c r="E22" s="35" t="s">
        <v>200</v>
      </c>
      <c r="F22" s="223" t="s">
        <v>245</v>
      </c>
      <c r="G22" s="223"/>
      <c r="H22" s="223"/>
      <c r="I22" s="24"/>
    </row>
    <row r="23" spans="1:15" s="32" customFormat="1" ht="66" customHeight="1" x14ac:dyDescent="0.25">
      <c r="A23" s="222" t="s">
        <v>201</v>
      </c>
      <c r="B23" s="222"/>
      <c r="C23" s="222"/>
      <c r="D23" s="222"/>
      <c r="E23" s="35" t="s">
        <v>200</v>
      </c>
      <c r="F23" s="223" t="s">
        <v>246</v>
      </c>
      <c r="G23" s="223"/>
      <c r="H23" s="223"/>
      <c r="I23" s="36"/>
    </row>
    <row r="24" spans="1:15" ht="65.25" customHeight="1" x14ac:dyDescent="0.35">
      <c r="A24" s="222" t="s">
        <v>202</v>
      </c>
      <c r="B24" s="222"/>
      <c r="C24" s="222"/>
      <c r="D24" s="222"/>
      <c r="E24" s="35" t="s">
        <v>200</v>
      </c>
      <c r="F24" s="223" t="s">
        <v>203</v>
      </c>
      <c r="G24" s="223"/>
      <c r="H24" s="223"/>
      <c r="I24" s="24"/>
    </row>
    <row r="25" spans="1:15" ht="66" customHeight="1" x14ac:dyDescent="0.35">
      <c r="A25" s="222" t="s">
        <v>204</v>
      </c>
      <c r="B25" s="222"/>
      <c r="C25" s="222"/>
      <c r="D25" s="222"/>
      <c r="E25" s="35" t="s">
        <v>200</v>
      </c>
      <c r="F25" s="223" t="s">
        <v>203</v>
      </c>
      <c r="G25" s="223"/>
      <c r="H25" s="223"/>
      <c r="I25" s="24"/>
    </row>
    <row r="26" spans="1:15" ht="90" customHeight="1" x14ac:dyDescent="0.35">
      <c r="A26" s="208" t="s">
        <v>205</v>
      </c>
      <c r="B26" s="209"/>
      <c r="C26" s="209"/>
      <c r="D26" s="210"/>
      <c r="E26" s="35" t="s">
        <v>200</v>
      </c>
      <c r="F26" s="211" t="s">
        <v>248</v>
      </c>
      <c r="G26" s="212"/>
      <c r="H26" s="213"/>
      <c r="I26" s="24"/>
    </row>
    <row r="27" spans="1:15" s="17" customFormat="1" ht="83.25" customHeight="1" x14ac:dyDescent="0.35">
      <c r="A27" s="214" t="s">
        <v>206</v>
      </c>
      <c r="B27" s="214"/>
      <c r="C27" s="214"/>
      <c r="D27" s="214"/>
      <c r="E27" s="37" t="s">
        <v>200</v>
      </c>
      <c r="F27" s="215" t="s">
        <v>247</v>
      </c>
      <c r="G27" s="215"/>
      <c r="H27" s="215"/>
      <c r="I27" s="38"/>
      <c r="O27" s="17">
        <v>0</v>
      </c>
    </row>
    <row r="28" spans="1:15" ht="24" thickBot="1" x14ac:dyDescent="0.4"/>
    <row r="29" spans="1:15" ht="36" customHeight="1" x14ac:dyDescent="0.35">
      <c r="A29" s="216" t="s">
        <v>207</v>
      </c>
      <c r="B29" s="217"/>
      <c r="C29" s="217"/>
      <c r="D29" s="217"/>
      <c r="E29" s="217"/>
      <c r="F29" s="217"/>
      <c r="G29" s="217"/>
      <c r="H29" s="218"/>
      <c r="I29" s="31"/>
    </row>
    <row r="30" spans="1:15" ht="31.5" customHeight="1" x14ac:dyDescent="0.35">
      <c r="A30" s="219" t="str">
        <f>'[1]FORM.A- USOS E FONTES'!A3</f>
        <v>FORM.A-  DEMOSTRATIVO DE  USOS E FONTES</v>
      </c>
      <c r="B30" s="220"/>
      <c r="C30" s="220"/>
      <c r="D30" s="220"/>
      <c r="E30" s="220"/>
      <c r="F30" s="220"/>
      <c r="G30" s="220"/>
      <c r="H30" s="221"/>
      <c r="I30" s="39"/>
    </row>
    <row r="31" spans="1:15" ht="31.5" customHeight="1" x14ac:dyDescent="0.35">
      <c r="A31" s="198" t="str">
        <f>'[1]FORM.B- METAS E RESULTADOS '!A5</f>
        <v>FORM.B- DEMOSTRATIVO DE METAS E RESULTADOS (PROJETOS/ ATIVIDADES) 2015:</v>
      </c>
      <c r="B31" s="199"/>
      <c r="C31" s="199"/>
      <c r="D31" s="199"/>
      <c r="E31" s="199"/>
      <c r="F31" s="199"/>
      <c r="G31" s="199"/>
      <c r="H31" s="200"/>
      <c r="I31" s="39"/>
    </row>
    <row r="32" spans="1:15" ht="31.5" customHeight="1" x14ac:dyDescent="0.35">
      <c r="A32" s="201" t="str">
        <f>'[1]FORM.C- METAS FINANCEIRAS'!A5</f>
        <v>FORM.C- DEMOSTRATIVO DE METAS FINANCEIRAS (PROJETOS/ ATIVIDADES) 2015:</v>
      </c>
      <c r="B32" s="202"/>
      <c r="C32" s="202"/>
      <c r="D32" s="202"/>
      <c r="E32" s="202"/>
      <c r="F32" s="202"/>
      <c r="G32" s="202"/>
      <c r="H32" s="203"/>
      <c r="I32" s="39"/>
    </row>
    <row r="33" spans="1:9" ht="31.5" customHeight="1" thickBot="1" x14ac:dyDescent="0.4">
      <c r="A33" s="204" t="str">
        <f>'[1]FORM.D - LIMITES ESTRATÉGICOS'!A3:M3</f>
        <v>FORM.D- LIMITES DE APLICAÇÃO DOS RECURSOS ESTRATÉGICOS:</v>
      </c>
      <c r="B33" s="205"/>
      <c r="C33" s="205"/>
      <c r="D33" s="205"/>
      <c r="E33" s="205"/>
      <c r="F33" s="205"/>
      <c r="G33" s="205"/>
      <c r="H33" s="206"/>
      <c r="I33" s="39"/>
    </row>
    <row r="34" spans="1:9" ht="14.25" customHeight="1" x14ac:dyDescent="0.35"/>
    <row r="35" spans="1:9" ht="42" customHeight="1" x14ac:dyDescent="0.35">
      <c r="A35" s="40" t="s">
        <v>208</v>
      </c>
      <c r="B35" s="40"/>
      <c r="C35" s="40"/>
      <c r="D35" s="40"/>
      <c r="E35" s="40"/>
      <c r="F35" s="40"/>
      <c r="G35" s="40"/>
      <c r="H35" s="40"/>
      <c r="I35" s="31"/>
    </row>
    <row r="36" spans="1:9" x14ac:dyDescent="0.35">
      <c r="A36" s="207"/>
      <c r="B36" s="207"/>
      <c r="C36" s="207"/>
      <c r="D36" s="207"/>
      <c r="E36" s="207"/>
      <c r="F36" s="207"/>
      <c r="G36" s="207"/>
      <c r="H36" s="207"/>
    </row>
    <row r="37" spans="1:9" x14ac:dyDescent="0.35">
      <c r="A37" s="207"/>
      <c r="B37" s="207"/>
      <c r="C37" s="207"/>
      <c r="D37" s="207"/>
      <c r="E37" s="207"/>
      <c r="F37" s="207"/>
      <c r="G37" s="207"/>
      <c r="H37" s="207"/>
    </row>
    <row r="38" spans="1:9" x14ac:dyDescent="0.35">
      <c r="A38" s="207"/>
      <c r="B38" s="207"/>
      <c r="C38" s="207"/>
      <c r="D38" s="207"/>
      <c r="E38" s="207"/>
      <c r="F38" s="207"/>
      <c r="G38" s="207"/>
      <c r="H38" s="207"/>
    </row>
    <row r="39" spans="1:9" x14ac:dyDescent="0.35">
      <c r="A39" s="207"/>
      <c r="B39" s="207"/>
      <c r="C39" s="207"/>
      <c r="D39" s="207"/>
      <c r="E39" s="207"/>
      <c r="F39" s="207"/>
      <c r="G39" s="207"/>
      <c r="H39" s="207"/>
    </row>
    <row r="40" spans="1:9" x14ac:dyDescent="0.35">
      <c r="A40" s="207"/>
      <c r="B40" s="207"/>
      <c r="C40" s="207"/>
      <c r="D40" s="207"/>
      <c r="E40" s="207"/>
      <c r="F40" s="207"/>
      <c r="G40" s="207"/>
      <c r="H40" s="207"/>
    </row>
    <row r="41" spans="1:9" x14ac:dyDescent="0.35">
      <c r="A41" s="207"/>
      <c r="B41" s="207"/>
      <c r="C41" s="207"/>
      <c r="D41" s="207"/>
      <c r="E41" s="207"/>
      <c r="F41" s="207"/>
      <c r="G41" s="207"/>
      <c r="H41" s="207"/>
    </row>
    <row r="42" spans="1:9" x14ac:dyDescent="0.35">
      <c r="A42" s="207"/>
      <c r="B42" s="207"/>
      <c r="C42" s="207"/>
      <c r="D42" s="207"/>
      <c r="E42" s="207"/>
      <c r="F42" s="207"/>
      <c r="G42" s="207"/>
      <c r="H42" s="207"/>
    </row>
  </sheetData>
  <mergeCells count="30">
    <mergeCell ref="A22:D22"/>
    <mergeCell ref="F22:H22"/>
    <mergeCell ref="A7:I7"/>
    <mergeCell ref="A8:H8"/>
    <mergeCell ref="A10:H10"/>
    <mergeCell ref="A11:H11"/>
    <mergeCell ref="A14:D14"/>
    <mergeCell ref="A15:D15"/>
    <mergeCell ref="E15:H15"/>
    <mergeCell ref="A16:D16"/>
    <mergeCell ref="A17:D17"/>
    <mergeCell ref="A19:H19"/>
    <mergeCell ref="A21:D21"/>
    <mergeCell ref="F21:H21"/>
    <mergeCell ref="A23:D23"/>
    <mergeCell ref="F23:H23"/>
    <mergeCell ref="A24:D24"/>
    <mergeCell ref="F24:H24"/>
    <mergeCell ref="A25:D25"/>
    <mergeCell ref="F25:H25"/>
    <mergeCell ref="A31:H31"/>
    <mergeCell ref="A32:H32"/>
    <mergeCell ref="A33:H33"/>
    <mergeCell ref="A36:H42"/>
    <mergeCell ref="A26:D26"/>
    <mergeCell ref="F26:H26"/>
    <mergeCell ref="A27:D27"/>
    <mergeCell ref="F27:H27"/>
    <mergeCell ref="A29:H29"/>
    <mergeCell ref="A30:H30"/>
  </mergeCells>
  <pageMargins left="0.511811024" right="0.511811024" top="0.78740157499999996" bottom="0.78740157499999996" header="0.31496062000000002" footer="0.31496062000000002"/>
  <pageSetup scale="51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view="pageBreakPreview" zoomScale="60" zoomScaleNormal="50" workbookViewId="0">
      <selection activeCell="A10" sqref="A10:S10"/>
    </sheetView>
  </sheetViews>
  <sheetFormatPr defaultRowHeight="15" x14ac:dyDescent="0.25"/>
  <cols>
    <col min="1" max="16384" width="9.140625" style="1"/>
  </cols>
  <sheetData>
    <row r="1" spans="1:29" ht="130.5" customHeight="1" x14ac:dyDescent="0.25"/>
    <row r="2" spans="1:29" s="5" customFormat="1" ht="41.25" customHeight="1" x14ac:dyDescent="0.4">
      <c r="A2" s="248" t="s">
        <v>31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1:29" s="5" customFormat="1" ht="409.5" customHeight="1" x14ac:dyDescent="0.4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  <c r="T3" s="11"/>
      <c r="U3" s="11"/>
      <c r="V3" s="11"/>
      <c r="W3" s="11"/>
      <c r="X3" s="11"/>
      <c r="Y3" s="11"/>
      <c r="Z3" s="11"/>
      <c r="AA3" s="11"/>
      <c r="AB3" s="10"/>
      <c r="AC3" s="10"/>
    </row>
    <row r="4" spans="1:29" s="5" customFormat="1" ht="123.75" customHeight="1" thickBot="1" x14ac:dyDescent="0.4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29" s="5" customFormat="1" ht="47.25" customHeight="1" thickTop="1" thickBot="1" x14ac:dyDescent="0.45">
      <c r="A5" s="244" t="s">
        <v>32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</row>
    <row r="6" spans="1:29" s="5" customFormat="1" ht="336.75" customHeight="1" thickTop="1" thickBot="1" x14ac:dyDescent="0.45">
      <c r="A6" s="247" t="s">
        <v>230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3"/>
    </row>
    <row r="7" spans="1:29" s="5" customFormat="1" ht="24.95" customHeight="1" thickTop="1" thickBot="1" x14ac:dyDescent="0.45">
      <c r="A7" s="244" t="s">
        <v>33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6"/>
    </row>
    <row r="8" spans="1:29" s="5" customFormat="1" ht="163.5" customHeight="1" thickTop="1" thickBot="1" x14ac:dyDescent="0.45">
      <c r="A8" s="247" t="s">
        <v>250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3"/>
    </row>
    <row r="9" spans="1:29" s="5" customFormat="1" ht="24.95" customHeight="1" thickTop="1" thickBot="1" x14ac:dyDescent="0.45">
      <c r="A9" s="244" t="s">
        <v>34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6"/>
    </row>
    <row r="10" spans="1:29" s="5" customFormat="1" ht="381" customHeight="1" thickTop="1" thickBot="1" x14ac:dyDescent="0.45">
      <c r="A10" s="241" t="s">
        <v>231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3"/>
    </row>
    <row r="11" spans="1:29" ht="16.5" customHeight="1" thickTop="1" x14ac:dyDescent="0.25"/>
    <row r="32" spans="1:15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8">
    <mergeCell ref="A10:S10"/>
    <mergeCell ref="A5:S5"/>
    <mergeCell ref="A6:S6"/>
    <mergeCell ref="A2:S2"/>
    <mergeCell ref="A3:S3"/>
    <mergeCell ref="A7:S7"/>
    <mergeCell ref="A8:S8"/>
    <mergeCell ref="A9:S9"/>
  </mergeCells>
  <printOptions horizontalCentered="1"/>
  <pageMargins left="0" right="0" top="0" bottom="0.19685039370078741" header="0.31496062992125984" footer="0.31496062992125984"/>
  <pageSetup paperSize="9" scale="49" orientation="portrait" r:id="rId1"/>
  <headerFooter>
    <oddFooter>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3:S42"/>
  <sheetViews>
    <sheetView view="pageBreakPreview" zoomScale="60" zoomScaleNormal="70" workbookViewId="0">
      <selection activeCell="A35" sqref="A35:F42"/>
    </sheetView>
  </sheetViews>
  <sheetFormatPr defaultRowHeight="15" x14ac:dyDescent="0.25"/>
  <cols>
    <col min="1" max="1" width="21.28515625" style="1" customWidth="1"/>
    <col min="2" max="2" width="21.5703125" style="1" customWidth="1"/>
    <col min="3" max="3" width="23.7109375" style="1" customWidth="1"/>
    <col min="4" max="4" width="21.5703125" style="1" customWidth="1"/>
    <col min="5" max="5" width="19.7109375" style="1" customWidth="1"/>
    <col min="6" max="6" width="18.42578125" style="1" customWidth="1"/>
    <col min="7" max="7" width="13.5703125" style="1" bestFit="1" customWidth="1"/>
    <col min="8" max="16384" width="9.140625" style="1"/>
  </cols>
  <sheetData>
    <row r="3" spans="1:19" ht="6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25" customHeight="1" x14ac:dyDescent="0.4">
      <c r="A4" s="41" t="s">
        <v>209</v>
      </c>
      <c r="B4" s="41"/>
      <c r="C4" s="41"/>
      <c r="D4" s="41"/>
      <c r="E4" s="41"/>
      <c r="F4" s="41"/>
    </row>
    <row r="5" spans="1:19" ht="24" customHeight="1" x14ac:dyDescent="0.3">
      <c r="A5" s="271"/>
      <c r="B5" s="271"/>
      <c r="C5" s="271"/>
      <c r="D5" s="271"/>
      <c r="E5" s="271"/>
      <c r="F5" s="271"/>
    </row>
    <row r="6" spans="1:19" ht="33" customHeight="1" x14ac:dyDescent="0.25">
      <c r="A6" s="3"/>
      <c r="B6" s="3"/>
      <c r="C6" s="285" t="s">
        <v>0</v>
      </c>
      <c r="D6" s="286"/>
      <c r="E6" s="286"/>
      <c r="F6" s="287"/>
    </row>
    <row r="7" spans="1:19" ht="39" customHeight="1" x14ac:dyDescent="0.25">
      <c r="A7" s="3"/>
      <c r="B7" s="3"/>
      <c r="C7" s="288" t="s">
        <v>1</v>
      </c>
      <c r="D7" s="288" t="s">
        <v>2</v>
      </c>
      <c r="E7" s="285" t="s">
        <v>3</v>
      </c>
      <c r="F7" s="287"/>
    </row>
    <row r="8" spans="1:19" ht="48" customHeight="1" x14ac:dyDescent="0.25">
      <c r="A8" s="285" t="s">
        <v>4</v>
      </c>
      <c r="B8" s="286"/>
      <c r="C8" s="289"/>
      <c r="D8" s="289"/>
      <c r="E8" s="7" t="s">
        <v>5</v>
      </c>
      <c r="F8" s="7" t="s">
        <v>6</v>
      </c>
    </row>
    <row r="9" spans="1:19" ht="24.95" customHeight="1" x14ac:dyDescent="0.25">
      <c r="A9" s="290" t="s">
        <v>7</v>
      </c>
      <c r="B9" s="291"/>
      <c r="C9" s="8"/>
      <c r="D9" s="8"/>
      <c r="E9" s="8"/>
      <c r="F9" s="9"/>
    </row>
    <row r="10" spans="1:19" ht="24.95" customHeight="1" x14ac:dyDescent="0.25">
      <c r="A10" s="258" t="s">
        <v>8</v>
      </c>
      <c r="B10" s="259"/>
      <c r="C10" s="44">
        <f>C11+C17+C18+C19</f>
        <v>1130547</v>
      </c>
      <c r="D10" s="44">
        <f>D11+D17+D18+D19</f>
        <v>1032049</v>
      </c>
      <c r="E10" s="44">
        <f t="shared" ref="E10:E30" si="0">D10-C10</f>
        <v>-98498</v>
      </c>
      <c r="F10" s="45">
        <f>IFERROR(D10/C10*100,0)</f>
        <v>91.287580259821127</v>
      </c>
      <c r="G10" s="12"/>
    </row>
    <row r="11" spans="1:19" ht="24.95" customHeight="1" x14ac:dyDescent="0.25">
      <c r="A11" s="260" t="s">
        <v>9</v>
      </c>
      <c r="B11" s="261"/>
      <c r="C11" s="46">
        <f>C12+C16</f>
        <v>1088309</v>
      </c>
      <c r="D11" s="46">
        <f>D12+D16</f>
        <v>955828</v>
      </c>
      <c r="E11" s="46">
        <f t="shared" si="0"/>
        <v>-132481</v>
      </c>
      <c r="F11" s="54">
        <f t="shared" ref="F11:F23" si="1">IFERROR(D11/C11*100,0)</f>
        <v>87.826894751398726</v>
      </c>
    </row>
    <row r="12" spans="1:19" ht="24.95" customHeight="1" x14ac:dyDescent="0.25">
      <c r="A12" s="260" t="s">
        <v>10</v>
      </c>
      <c r="B12" s="261"/>
      <c r="C12" s="46">
        <f>SUM(C13:C15)</f>
        <v>481637</v>
      </c>
      <c r="D12" s="46">
        <f>D13+D14+D15</f>
        <v>442666</v>
      </c>
      <c r="E12" s="46">
        <f t="shared" si="0"/>
        <v>-38971</v>
      </c>
      <c r="F12" s="54">
        <f t="shared" si="1"/>
        <v>91.908636587305381</v>
      </c>
    </row>
    <row r="13" spans="1:19" ht="24.95" customHeight="1" x14ac:dyDescent="0.25">
      <c r="A13" s="262" t="s">
        <v>11</v>
      </c>
      <c r="B13" s="263"/>
      <c r="C13" s="55">
        <v>411877</v>
      </c>
      <c r="D13" s="42">
        <v>391243</v>
      </c>
      <c r="E13" s="46">
        <f t="shared" si="0"/>
        <v>-20634</v>
      </c>
      <c r="F13" s="54">
        <f t="shared" si="1"/>
        <v>94.990251944148369</v>
      </c>
    </row>
    <row r="14" spans="1:19" ht="24.95" customHeight="1" x14ac:dyDescent="0.25">
      <c r="A14" s="262" t="s">
        <v>12</v>
      </c>
      <c r="B14" s="263"/>
      <c r="C14" s="55">
        <v>23162</v>
      </c>
      <c r="D14" s="42">
        <v>20164</v>
      </c>
      <c r="E14" s="46">
        <f t="shared" si="0"/>
        <v>-2998</v>
      </c>
      <c r="F14" s="54">
        <f t="shared" si="1"/>
        <v>87.056385458941364</v>
      </c>
    </row>
    <row r="15" spans="1:19" ht="24.95" customHeight="1" x14ac:dyDescent="0.25">
      <c r="A15" s="262" t="s">
        <v>13</v>
      </c>
      <c r="B15" s="263"/>
      <c r="C15" s="55">
        <v>46598</v>
      </c>
      <c r="D15" s="42">
        <v>31259</v>
      </c>
      <c r="E15" s="46">
        <f t="shared" si="0"/>
        <v>-15339</v>
      </c>
      <c r="F15" s="54">
        <f t="shared" si="1"/>
        <v>67.082278209365214</v>
      </c>
    </row>
    <row r="16" spans="1:19" ht="24.95" customHeight="1" x14ac:dyDescent="0.25">
      <c r="A16" s="254" t="s">
        <v>14</v>
      </c>
      <c r="B16" s="255"/>
      <c r="C16" s="56">
        <v>606672</v>
      </c>
      <c r="D16" s="42">
        <v>513162</v>
      </c>
      <c r="E16" s="46">
        <f t="shared" si="0"/>
        <v>-93510</v>
      </c>
      <c r="F16" s="54">
        <f t="shared" si="1"/>
        <v>84.586399240446241</v>
      </c>
    </row>
    <row r="17" spans="1:8" ht="24.95" customHeight="1" x14ac:dyDescent="0.25">
      <c r="A17" s="254" t="s">
        <v>15</v>
      </c>
      <c r="B17" s="255"/>
      <c r="C17" s="56">
        <v>26945</v>
      </c>
      <c r="D17" s="42">
        <v>53050</v>
      </c>
      <c r="E17" s="46">
        <f t="shared" si="0"/>
        <v>26105</v>
      </c>
      <c r="F17" s="54">
        <f t="shared" si="1"/>
        <v>196.88253850436072</v>
      </c>
    </row>
    <row r="18" spans="1:8" ht="24.95" customHeight="1" x14ac:dyDescent="0.25">
      <c r="A18" s="254" t="s">
        <v>16</v>
      </c>
      <c r="B18" s="255"/>
      <c r="C18" s="56">
        <v>15293</v>
      </c>
      <c r="D18" s="42">
        <v>23171</v>
      </c>
      <c r="E18" s="46">
        <f t="shared" si="0"/>
        <v>7878</v>
      </c>
      <c r="F18" s="54">
        <f t="shared" si="1"/>
        <v>151.51376446740338</v>
      </c>
    </row>
    <row r="19" spans="1:8" ht="24.95" customHeight="1" x14ac:dyDescent="0.25">
      <c r="A19" s="254" t="s">
        <v>17</v>
      </c>
      <c r="B19" s="255"/>
      <c r="C19" s="57"/>
      <c r="D19" s="47"/>
      <c r="E19" s="46">
        <f t="shared" si="0"/>
        <v>0</v>
      </c>
      <c r="F19" s="54">
        <f t="shared" si="1"/>
        <v>0</v>
      </c>
    </row>
    <row r="20" spans="1:8" ht="24.95" customHeight="1" x14ac:dyDescent="0.25">
      <c r="A20" s="256" t="s">
        <v>18</v>
      </c>
      <c r="B20" s="257"/>
      <c r="C20" s="46">
        <f>SUM(C21:C22)</f>
        <v>393896</v>
      </c>
      <c r="D20" s="46">
        <f>SUM(D21:D22)</f>
        <v>0</v>
      </c>
      <c r="E20" s="46">
        <f t="shared" si="0"/>
        <v>-393896</v>
      </c>
      <c r="F20" s="54">
        <f t="shared" si="1"/>
        <v>0</v>
      </c>
    </row>
    <row r="21" spans="1:8" ht="37.5" customHeight="1" x14ac:dyDescent="0.25">
      <c r="A21" s="272" t="s">
        <v>19</v>
      </c>
      <c r="B21" s="273"/>
      <c r="C21" s="48">
        <v>393896</v>
      </c>
      <c r="D21" s="48">
        <v>0</v>
      </c>
      <c r="E21" s="46">
        <f t="shared" si="0"/>
        <v>-393896</v>
      </c>
      <c r="F21" s="54">
        <f t="shared" si="1"/>
        <v>0</v>
      </c>
    </row>
    <row r="22" spans="1:8" ht="24.95" customHeight="1" x14ac:dyDescent="0.25">
      <c r="A22" s="254" t="s">
        <v>20</v>
      </c>
      <c r="B22" s="255"/>
      <c r="C22" s="58"/>
      <c r="D22" s="49"/>
      <c r="E22" s="46">
        <f t="shared" si="0"/>
        <v>0</v>
      </c>
      <c r="F22" s="54">
        <f t="shared" si="1"/>
        <v>0</v>
      </c>
    </row>
    <row r="23" spans="1:8" ht="24.95" customHeight="1" x14ac:dyDescent="0.25">
      <c r="A23" s="256" t="s">
        <v>21</v>
      </c>
      <c r="B23" s="257"/>
      <c r="C23" s="46">
        <f>C10+C20</f>
        <v>1524443</v>
      </c>
      <c r="D23" s="46">
        <f>D20+D10</f>
        <v>1032049</v>
      </c>
      <c r="E23" s="46">
        <f>D23-C23</f>
        <v>-492394</v>
      </c>
      <c r="F23" s="54">
        <f t="shared" si="1"/>
        <v>67.70007143592774</v>
      </c>
    </row>
    <row r="24" spans="1:8" ht="24.95" customHeight="1" x14ac:dyDescent="0.25">
      <c r="A24" s="274" t="s">
        <v>22</v>
      </c>
      <c r="B24" s="275"/>
      <c r="C24" s="59"/>
      <c r="D24" s="59"/>
      <c r="E24" s="59"/>
      <c r="F24" s="60"/>
    </row>
    <row r="25" spans="1:8" ht="24.95" customHeight="1" x14ac:dyDescent="0.25">
      <c r="A25" s="260" t="s">
        <v>23</v>
      </c>
      <c r="B25" s="261"/>
      <c r="C25" s="46">
        <f>SUM(C26:C27)</f>
        <v>1410121</v>
      </c>
      <c r="D25" s="46">
        <f>D26+D27</f>
        <v>876620</v>
      </c>
      <c r="E25" s="46">
        <f>D25-C25</f>
        <v>-533501</v>
      </c>
      <c r="F25" s="61">
        <f t="shared" ref="F25:F32" si="2">IFERROR(D25/C25*100,0)</f>
        <v>62.16629636747485</v>
      </c>
    </row>
    <row r="26" spans="1:8" ht="24.95" customHeight="1" x14ac:dyDescent="0.25">
      <c r="A26" s="254" t="s">
        <v>24</v>
      </c>
      <c r="B26" s="255"/>
      <c r="C26" s="48">
        <f>115240+393896</f>
        <v>509136</v>
      </c>
      <c r="D26" s="48">
        <v>70840</v>
      </c>
      <c r="E26" s="51">
        <f t="shared" si="0"/>
        <v>-438296</v>
      </c>
      <c r="F26" s="52">
        <f t="shared" si="2"/>
        <v>13.913767637723515</v>
      </c>
      <c r="G26" s="12"/>
    </row>
    <row r="27" spans="1:8" ht="24.95" customHeight="1" x14ac:dyDescent="0.25">
      <c r="A27" s="254" t="s">
        <v>25</v>
      </c>
      <c r="B27" s="255"/>
      <c r="C27" s="48">
        <v>900985</v>
      </c>
      <c r="D27" s="48">
        <v>805780</v>
      </c>
      <c r="E27" s="51">
        <f t="shared" si="0"/>
        <v>-95205</v>
      </c>
      <c r="F27" s="52">
        <f t="shared" si="2"/>
        <v>89.433231407848083</v>
      </c>
      <c r="G27" s="12"/>
    </row>
    <row r="28" spans="1:8" ht="24.95" customHeight="1" x14ac:dyDescent="0.25">
      <c r="A28" s="254" t="s">
        <v>26</v>
      </c>
      <c r="B28" s="255"/>
      <c r="C28" s="48">
        <v>36910</v>
      </c>
      <c r="D28" s="48">
        <v>36910</v>
      </c>
      <c r="E28" s="51">
        <f t="shared" si="0"/>
        <v>0</v>
      </c>
      <c r="F28" s="52">
        <f t="shared" si="2"/>
        <v>100</v>
      </c>
      <c r="G28" s="12"/>
    </row>
    <row r="29" spans="1:8" ht="24.95" customHeight="1" x14ac:dyDescent="0.25">
      <c r="A29" s="254" t="s">
        <v>27</v>
      </c>
      <c r="B29" s="255"/>
      <c r="C29" s="48">
        <v>57535</v>
      </c>
      <c r="D29" s="48">
        <v>57535</v>
      </c>
      <c r="E29" s="51">
        <f t="shared" si="0"/>
        <v>0</v>
      </c>
      <c r="F29" s="52">
        <f t="shared" si="2"/>
        <v>100</v>
      </c>
      <c r="G29" s="12"/>
    </row>
    <row r="30" spans="1:8" ht="24.95" customHeight="1" x14ac:dyDescent="0.25">
      <c r="A30" s="254" t="s">
        <v>28</v>
      </c>
      <c r="B30" s="255"/>
      <c r="C30" s="48">
        <v>19877</v>
      </c>
      <c r="D30" s="62">
        <v>0</v>
      </c>
      <c r="E30" s="51">
        <f t="shared" si="0"/>
        <v>-19877</v>
      </c>
      <c r="F30" s="52">
        <f t="shared" si="2"/>
        <v>0</v>
      </c>
    </row>
    <row r="31" spans="1:8" ht="24.95" customHeight="1" x14ac:dyDescent="0.25">
      <c r="A31" s="267" t="s">
        <v>29</v>
      </c>
      <c r="B31" s="268"/>
      <c r="C31" s="63">
        <f>SUM(C25,C28:C30)</f>
        <v>1524443</v>
      </c>
      <c r="D31" s="63">
        <f>D25+D28+D29+D30</f>
        <v>971065</v>
      </c>
      <c r="E31" s="63">
        <f>D31-C31</f>
        <v>-553378</v>
      </c>
      <c r="F31" s="64">
        <f t="shared" si="2"/>
        <v>63.699659482184643</v>
      </c>
      <c r="G31" s="12"/>
      <c r="H31" s="12"/>
    </row>
    <row r="32" spans="1:8" ht="24.95" customHeight="1" x14ac:dyDescent="0.25">
      <c r="A32" s="269" t="s">
        <v>30</v>
      </c>
      <c r="B32" s="270"/>
      <c r="C32" s="43">
        <f>C23-C31</f>
        <v>0</v>
      </c>
      <c r="D32" s="43">
        <f>D23-D31</f>
        <v>60984</v>
      </c>
      <c r="E32" s="43">
        <f>D32-C32</f>
        <v>60984</v>
      </c>
      <c r="F32" s="50">
        <f t="shared" si="2"/>
        <v>0</v>
      </c>
      <c r="G32" s="53">
        <f>D32/D23*100</f>
        <v>5.9090217615636469</v>
      </c>
    </row>
    <row r="34" spans="1:6" ht="25.5" customHeight="1" x14ac:dyDescent="0.25">
      <c r="A34" s="264" t="s">
        <v>210</v>
      </c>
      <c r="B34" s="265"/>
      <c r="C34" s="265"/>
      <c r="D34" s="265"/>
      <c r="E34" s="265"/>
      <c r="F34" s="266"/>
    </row>
    <row r="35" spans="1:6" ht="37.15" customHeight="1" x14ac:dyDescent="0.25">
      <c r="A35" s="276" t="s">
        <v>232</v>
      </c>
      <c r="B35" s="277"/>
      <c r="C35" s="277"/>
      <c r="D35" s="277"/>
      <c r="E35" s="277"/>
      <c r="F35" s="278"/>
    </row>
    <row r="36" spans="1:6" x14ac:dyDescent="0.25">
      <c r="A36" s="279"/>
      <c r="B36" s="280"/>
      <c r="C36" s="280"/>
      <c r="D36" s="280"/>
      <c r="E36" s="280"/>
      <c r="F36" s="281"/>
    </row>
    <row r="37" spans="1:6" x14ac:dyDescent="0.25">
      <c r="A37" s="279"/>
      <c r="B37" s="280"/>
      <c r="C37" s="280"/>
      <c r="D37" s="280"/>
      <c r="E37" s="280"/>
      <c r="F37" s="281"/>
    </row>
    <row r="38" spans="1:6" x14ac:dyDescent="0.25">
      <c r="A38" s="279"/>
      <c r="B38" s="280"/>
      <c r="C38" s="280"/>
      <c r="D38" s="280"/>
      <c r="E38" s="280"/>
      <c r="F38" s="281"/>
    </row>
    <row r="39" spans="1:6" x14ac:dyDescent="0.25">
      <c r="A39" s="279"/>
      <c r="B39" s="280"/>
      <c r="C39" s="280"/>
      <c r="D39" s="280"/>
      <c r="E39" s="280"/>
      <c r="F39" s="281"/>
    </row>
    <row r="40" spans="1:6" x14ac:dyDescent="0.25">
      <c r="A40" s="279"/>
      <c r="B40" s="280"/>
      <c r="C40" s="280"/>
      <c r="D40" s="280"/>
      <c r="E40" s="280"/>
      <c r="F40" s="281"/>
    </row>
    <row r="41" spans="1:6" x14ac:dyDescent="0.25">
      <c r="A41" s="279"/>
      <c r="B41" s="280"/>
      <c r="C41" s="280"/>
      <c r="D41" s="280"/>
      <c r="E41" s="280"/>
      <c r="F41" s="281"/>
    </row>
    <row r="42" spans="1:6" ht="45.75" customHeight="1" x14ac:dyDescent="0.25">
      <c r="A42" s="282"/>
      <c r="B42" s="283"/>
      <c r="C42" s="283"/>
      <c r="D42" s="283"/>
      <c r="E42" s="283"/>
      <c r="F42" s="284"/>
    </row>
  </sheetData>
  <mergeCells count="32">
    <mergeCell ref="A5:F5"/>
    <mergeCell ref="A21:B21"/>
    <mergeCell ref="A24:B24"/>
    <mergeCell ref="A35:F42"/>
    <mergeCell ref="A15:B15"/>
    <mergeCell ref="C6:F6"/>
    <mergeCell ref="C7:C8"/>
    <mergeCell ref="D7:D8"/>
    <mergeCell ref="E7:F7"/>
    <mergeCell ref="A8:B8"/>
    <mergeCell ref="A9:B9"/>
    <mergeCell ref="A13:B13"/>
    <mergeCell ref="A25:B25"/>
    <mergeCell ref="A16:B16"/>
    <mergeCell ref="A17:B17"/>
    <mergeCell ref="A18:B18"/>
    <mergeCell ref="A34:F34"/>
    <mergeCell ref="A28:B28"/>
    <mergeCell ref="A29:B29"/>
    <mergeCell ref="A30:B30"/>
    <mergeCell ref="A31:B31"/>
    <mergeCell ref="A32:B32"/>
    <mergeCell ref="A27:B27"/>
    <mergeCell ref="A23:B23"/>
    <mergeCell ref="A26:B26"/>
    <mergeCell ref="A22:B22"/>
    <mergeCell ref="A10:B10"/>
    <mergeCell ref="A11:B11"/>
    <mergeCell ref="A12:B12"/>
    <mergeCell ref="A14:B14"/>
    <mergeCell ref="A20:B20"/>
    <mergeCell ref="A19:B19"/>
  </mergeCells>
  <pageMargins left="0.51181102362204722" right="0.51181102362204722" top="0.19685039370078741" bottom="0.78740157480314965" header="0.31496062992125984" footer="0.31496062992125984"/>
  <pageSetup paperSize="9" scale="72" fitToWidth="0" orientation="portrait" r:id="rId1"/>
  <colBreaks count="1" manualBreakCount="1">
    <brk id="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41"/>
  <sheetViews>
    <sheetView showGridLines="0" view="pageBreakPreview" zoomScale="20" zoomScaleNormal="40" zoomScaleSheetLayoutView="20" workbookViewId="0">
      <selection activeCell="A22" sqref="A22:I29"/>
    </sheetView>
  </sheetViews>
  <sheetFormatPr defaultRowHeight="64.5" customHeight="1" x14ac:dyDescent="0.4"/>
  <cols>
    <col min="1" max="1" width="59.85546875" style="65" customWidth="1"/>
    <col min="2" max="2" width="10.28515625" style="66" customWidth="1"/>
    <col min="3" max="3" width="86.85546875" style="65" bestFit="1" customWidth="1"/>
    <col min="4" max="4" width="81.7109375" style="67" customWidth="1"/>
    <col min="5" max="5" width="92" style="68" customWidth="1"/>
    <col min="6" max="6" width="84" style="65" customWidth="1"/>
    <col min="7" max="7" width="83.28515625" style="68" customWidth="1"/>
    <col min="8" max="8" width="72.85546875" style="65" customWidth="1"/>
    <col min="9" max="9" width="61.42578125" style="65" customWidth="1"/>
    <col min="10" max="16384" width="9.140625" style="65"/>
  </cols>
  <sheetData>
    <row r="4" spans="1:9" ht="64.5" customHeight="1" x14ac:dyDescent="0.4">
      <c r="A4" s="316" t="s">
        <v>225</v>
      </c>
      <c r="B4" s="316"/>
      <c r="C4" s="316"/>
      <c r="D4" s="316"/>
      <c r="E4" s="69"/>
      <c r="F4" s="70"/>
      <c r="G4" s="69"/>
      <c r="H4" s="70"/>
      <c r="I4" s="70"/>
    </row>
    <row r="5" spans="1:9" ht="64.5" customHeight="1" thickBot="1" x14ac:dyDescent="0.45">
      <c r="A5" s="299"/>
      <c r="B5" s="299"/>
      <c r="C5" s="299"/>
      <c r="D5" s="299"/>
      <c r="E5" s="71"/>
      <c r="F5" s="71"/>
      <c r="G5" s="71"/>
      <c r="H5" s="71"/>
      <c r="I5" s="71"/>
    </row>
    <row r="6" spans="1:9" ht="64.5" customHeight="1" x14ac:dyDescent="0.4">
      <c r="A6" s="72"/>
      <c r="B6" s="72"/>
      <c r="C6" s="72"/>
      <c r="D6" s="73"/>
      <c r="E6" s="304" t="s">
        <v>35</v>
      </c>
      <c r="F6" s="305"/>
      <c r="G6" s="304" t="s">
        <v>36</v>
      </c>
      <c r="H6" s="305"/>
      <c r="I6" s="296" t="s">
        <v>37</v>
      </c>
    </row>
    <row r="7" spans="1:9" ht="64.5" customHeight="1" x14ac:dyDescent="0.4">
      <c r="A7" s="308" t="s">
        <v>40</v>
      </c>
      <c r="B7" s="308" t="s">
        <v>41</v>
      </c>
      <c r="C7" s="308" t="s">
        <v>42</v>
      </c>
      <c r="D7" s="306" t="s">
        <v>43</v>
      </c>
      <c r="E7" s="297" t="s">
        <v>44</v>
      </c>
      <c r="F7" s="306" t="s">
        <v>45</v>
      </c>
      <c r="G7" s="297" t="s">
        <v>46</v>
      </c>
      <c r="H7" s="307" t="s">
        <v>47</v>
      </c>
      <c r="I7" s="296"/>
    </row>
    <row r="8" spans="1:9" ht="64.5" customHeight="1" thickBot="1" x14ac:dyDescent="0.45">
      <c r="A8" s="309"/>
      <c r="B8" s="309"/>
      <c r="C8" s="309"/>
      <c r="D8" s="307"/>
      <c r="E8" s="298"/>
      <c r="F8" s="307"/>
      <c r="G8" s="298"/>
      <c r="H8" s="311"/>
      <c r="I8" s="296"/>
    </row>
    <row r="9" spans="1:9" ht="201.75" customHeight="1" x14ac:dyDescent="0.4">
      <c r="A9" s="74" t="s">
        <v>51</v>
      </c>
      <c r="B9" s="75" t="s">
        <v>52</v>
      </c>
      <c r="C9" s="76" t="s">
        <v>53</v>
      </c>
      <c r="D9" s="77" t="s">
        <v>54</v>
      </c>
      <c r="E9" s="78" t="s">
        <v>55</v>
      </c>
      <c r="F9" s="79" t="s">
        <v>56</v>
      </c>
      <c r="G9" s="74" t="s">
        <v>57</v>
      </c>
      <c r="H9" s="80" t="s">
        <v>58</v>
      </c>
      <c r="I9" s="103"/>
    </row>
    <row r="10" spans="1:9" ht="192.75" customHeight="1" x14ac:dyDescent="0.4">
      <c r="A10" s="81" t="s">
        <v>51</v>
      </c>
      <c r="B10" s="82" t="s">
        <v>52</v>
      </c>
      <c r="C10" s="83" t="s">
        <v>60</v>
      </c>
      <c r="D10" s="83" t="s">
        <v>61</v>
      </c>
      <c r="E10" s="84" t="s">
        <v>62</v>
      </c>
      <c r="F10" s="85" t="s">
        <v>63</v>
      </c>
      <c r="G10" s="81" t="s">
        <v>64</v>
      </c>
      <c r="H10" s="86" t="s">
        <v>65</v>
      </c>
      <c r="I10" s="87"/>
    </row>
    <row r="11" spans="1:9" ht="183" customHeight="1" x14ac:dyDescent="0.4">
      <c r="A11" s="317" t="s">
        <v>51</v>
      </c>
      <c r="B11" s="319" t="s">
        <v>66</v>
      </c>
      <c r="C11" s="321" t="s">
        <v>67</v>
      </c>
      <c r="D11" s="323" t="s">
        <v>68</v>
      </c>
      <c r="E11" s="325" t="s">
        <v>69</v>
      </c>
      <c r="F11" s="323" t="s">
        <v>70</v>
      </c>
      <c r="G11" s="325" t="s">
        <v>71</v>
      </c>
      <c r="H11" s="323" t="s">
        <v>72</v>
      </c>
      <c r="I11" s="292"/>
    </row>
    <row r="12" spans="1:9" ht="408" customHeight="1" x14ac:dyDescent="0.4">
      <c r="A12" s="318"/>
      <c r="B12" s="320"/>
      <c r="C12" s="322"/>
      <c r="D12" s="324"/>
      <c r="E12" s="326"/>
      <c r="F12" s="324"/>
      <c r="G12" s="326"/>
      <c r="H12" s="324"/>
      <c r="I12" s="293"/>
    </row>
    <row r="13" spans="1:9" ht="173.25" customHeight="1" x14ac:dyDescent="0.4">
      <c r="A13" s="81" t="s">
        <v>51</v>
      </c>
      <c r="B13" s="82" t="s">
        <v>52</v>
      </c>
      <c r="C13" s="83" t="s">
        <v>74</v>
      </c>
      <c r="D13" s="88" t="s">
        <v>75</v>
      </c>
      <c r="E13" s="81" t="s">
        <v>76</v>
      </c>
      <c r="F13" s="88" t="s">
        <v>77</v>
      </c>
      <c r="G13" s="81" t="s">
        <v>78</v>
      </c>
      <c r="H13" s="86" t="s">
        <v>79</v>
      </c>
      <c r="I13" s="87"/>
    </row>
    <row r="14" spans="1:9" ht="173.25" customHeight="1" x14ac:dyDescent="0.4">
      <c r="A14" s="81" t="s">
        <v>51</v>
      </c>
      <c r="B14" s="82" t="s">
        <v>66</v>
      </c>
      <c r="C14" s="83" t="s">
        <v>81</v>
      </c>
      <c r="D14" s="88" t="s">
        <v>82</v>
      </c>
      <c r="E14" s="88" t="s">
        <v>83</v>
      </c>
      <c r="F14" s="88" t="s">
        <v>84</v>
      </c>
      <c r="G14" s="81" t="s">
        <v>64</v>
      </c>
      <c r="H14" s="86" t="s">
        <v>72</v>
      </c>
      <c r="I14" s="87"/>
    </row>
    <row r="15" spans="1:9" ht="218.25" customHeight="1" x14ac:dyDescent="0.4">
      <c r="A15" s="81" t="s">
        <v>86</v>
      </c>
      <c r="B15" s="82" t="s">
        <v>66</v>
      </c>
      <c r="C15" s="83" t="s">
        <v>87</v>
      </c>
      <c r="D15" s="88" t="s">
        <v>88</v>
      </c>
      <c r="E15" s="84" t="s">
        <v>89</v>
      </c>
      <c r="F15" s="85" t="s">
        <v>90</v>
      </c>
      <c r="G15" s="81" t="s">
        <v>91</v>
      </c>
      <c r="H15" s="86" t="s">
        <v>79</v>
      </c>
      <c r="I15" s="89"/>
    </row>
    <row r="16" spans="1:9" ht="173.25" customHeight="1" x14ac:dyDescent="0.4">
      <c r="A16" s="81" t="s">
        <v>86</v>
      </c>
      <c r="B16" s="82" t="s">
        <v>52</v>
      </c>
      <c r="C16" s="83" t="s">
        <v>93</v>
      </c>
      <c r="D16" s="88" t="s">
        <v>54</v>
      </c>
      <c r="E16" s="84" t="s">
        <v>94</v>
      </c>
      <c r="F16" s="85" t="s">
        <v>56</v>
      </c>
      <c r="G16" s="81" t="s">
        <v>95</v>
      </c>
      <c r="H16" s="86" t="s">
        <v>79</v>
      </c>
      <c r="I16" s="89"/>
    </row>
    <row r="17" spans="1:9" ht="173.25" customHeight="1" x14ac:dyDescent="0.4">
      <c r="A17" s="81" t="s">
        <v>97</v>
      </c>
      <c r="B17" s="82" t="s">
        <v>52</v>
      </c>
      <c r="C17" s="83" t="s">
        <v>93</v>
      </c>
      <c r="D17" s="88" t="s">
        <v>54</v>
      </c>
      <c r="E17" s="84" t="s">
        <v>98</v>
      </c>
      <c r="F17" s="85" t="s">
        <v>56</v>
      </c>
      <c r="G17" s="81" t="s">
        <v>95</v>
      </c>
      <c r="H17" s="86" t="s">
        <v>79</v>
      </c>
      <c r="I17" s="87"/>
    </row>
    <row r="18" spans="1:9" ht="173.25" customHeight="1" x14ac:dyDescent="0.4">
      <c r="A18" s="81" t="s">
        <v>100</v>
      </c>
      <c r="B18" s="82" t="s">
        <v>52</v>
      </c>
      <c r="C18" s="83" t="s">
        <v>93</v>
      </c>
      <c r="D18" s="88" t="s">
        <v>54</v>
      </c>
      <c r="E18" s="84" t="s">
        <v>101</v>
      </c>
      <c r="F18" s="85" t="s">
        <v>56</v>
      </c>
      <c r="G18" s="81" t="s">
        <v>95</v>
      </c>
      <c r="H18" s="86" t="s">
        <v>79</v>
      </c>
      <c r="I18" s="87"/>
    </row>
    <row r="19" spans="1:9" ht="173.25" customHeight="1" x14ac:dyDescent="0.4">
      <c r="A19" s="81" t="s">
        <v>86</v>
      </c>
      <c r="B19" s="82" t="s">
        <v>66</v>
      </c>
      <c r="C19" s="83" t="s">
        <v>102</v>
      </c>
      <c r="D19" s="88" t="s">
        <v>88</v>
      </c>
      <c r="E19" s="84" t="s">
        <v>103</v>
      </c>
      <c r="F19" s="85" t="s">
        <v>104</v>
      </c>
      <c r="G19" s="81" t="s">
        <v>105</v>
      </c>
      <c r="H19" s="86" t="s">
        <v>79</v>
      </c>
      <c r="I19" s="87"/>
    </row>
    <row r="20" spans="1:9" ht="207" customHeight="1" x14ac:dyDescent="0.4">
      <c r="A20" s="81" t="s">
        <v>86</v>
      </c>
      <c r="B20" s="82" t="s">
        <v>66</v>
      </c>
      <c r="C20" s="90" t="s">
        <v>107</v>
      </c>
      <c r="D20" s="88" t="s">
        <v>88</v>
      </c>
      <c r="E20" s="91" t="s">
        <v>108</v>
      </c>
      <c r="F20" s="92" t="s">
        <v>109</v>
      </c>
      <c r="G20" s="81" t="s">
        <v>110</v>
      </c>
      <c r="H20" s="86" t="s">
        <v>79</v>
      </c>
      <c r="I20" s="87"/>
    </row>
    <row r="21" spans="1:9" ht="198" customHeight="1" x14ac:dyDescent="0.4">
      <c r="A21" s="81" t="s">
        <v>86</v>
      </c>
      <c r="B21" s="82" t="s">
        <v>66</v>
      </c>
      <c r="C21" s="90" t="s">
        <v>111</v>
      </c>
      <c r="D21" s="88" t="s">
        <v>88</v>
      </c>
      <c r="E21" s="91" t="s">
        <v>112</v>
      </c>
      <c r="F21" s="92" t="s">
        <v>113</v>
      </c>
      <c r="G21" s="81" t="s">
        <v>114</v>
      </c>
      <c r="H21" s="86" t="s">
        <v>79</v>
      </c>
      <c r="I21" s="87"/>
    </row>
    <row r="22" spans="1:9" ht="190.5" customHeight="1" x14ac:dyDescent="0.4">
      <c r="A22" s="115" t="s">
        <v>116</v>
      </c>
      <c r="B22" s="193" t="s">
        <v>66</v>
      </c>
      <c r="C22" s="115" t="s">
        <v>117</v>
      </c>
      <c r="D22" s="83" t="s">
        <v>118</v>
      </c>
      <c r="E22" s="194" t="s">
        <v>119</v>
      </c>
      <c r="F22" s="194" t="s">
        <v>120</v>
      </c>
      <c r="G22" s="83" t="s">
        <v>91</v>
      </c>
      <c r="H22" s="83" t="s">
        <v>79</v>
      </c>
      <c r="I22" s="83"/>
    </row>
    <row r="23" spans="1:9" ht="173.25" customHeight="1" x14ac:dyDescent="0.4">
      <c r="A23" s="83" t="s">
        <v>97</v>
      </c>
      <c r="B23" s="82" t="s">
        <v>66</v>
      </c>
      <c r="C23" s="83" t="s">
        <v>122</v>
      </c>
      <c r="D23" s="83" t="s">
        <v>123</v>
      </c>
      <c r="E23" s="194" t="s">
        <v>124</v>
      </c>
      <c r="F23" s="194" t="s">
        <v>125</v>
      </c>
      <c r="G23" s="83" t="s">
        <v>91</v>
      </c>
      <c r="H23" s="83" t="s">
        <v>79</v>
      </c>
      <c r="I23" s="83"/>
    </row>
    <row r="24" spans="1:9" ht="205.5" customHeight="1" x14ac:dyDescent="0.4">
      <c r="A24" s="83" t="s">
        <v>51</v>
      </c>
      <c r="B24" s="82" t="s">
        <v>66</v>
      </c>
      <c r="C24" s="83" t="s">
        <v>127</v>
      </c>
      <c r="D24" s="97" t="s">
        <v>68</v>
      </c>
      <c r="E24" s="83" t="s">
        <v>128</v>
      </c>
      <c r="F24" s="194" t="s">
        <v>129</v>
      </c>
      <c r="G24" s="83" t="s">
        <v>130</v>
      </c>
      <c r="H24" s="83" t="s">
        <v>79</v>
      </c>
      <c r="I24" s="83"/>
    </row>
    <row r="25" spans="1:9" ht="173.25" customHeight="1" x14ac:dyDescent="0.4">
      <c r="A25" s="83" t="s">
        <v>116</v>
      </c>
      <c r="B25" s="82" t="s">
        <v>66</v>
      </c>
      <c r="C25" s="83" t="s">
        <v>131</v>
      </c>
      <c r="D25" s="83" t="s">
        <v>132</v>
      </c>
      <c r="E25" s="83" t="s">
        <v>133</v>
      </c>
      <c r="F25" s="83" t="s">
        <v>134</v>
      </c>
      <c r="G25" s="83" t="s">
        <v>135</v>
      </c>
      <c r="H25" s="83" t="s">
        <v>79</v>
      </c>
      <c r="I25" s="83"/>
    </row>
    <row r="26" spans="1:9" ht="173.25" customHeight="1" x14ac:dyDescent="0.4">
      <c r="A26" s="83" t="s">
        <v>51</v>
      </c>
      <c r="B26" s="82" t="s">
        <v>52</v>
      </c>
      <c r="C26" s="83" t="s">
        <v>136</v>
      </c>
      <c r="D26" s="83" t="s">
        <v>137</v>
      </c>
      <c r="E26" s="83" t="s">
        <v>138</v>
      </c>
      <c r="F26" s="83" t="s">
        <v>139</v>
      </c>
      <c r="G26" s="83" t="s">
        <v>140</v>
      </c>
      <c r="H26" s="83" t="s">
        <v>72</v>
      </c>
      <c r="I26" s="83"/>
    </row>
    <row r="27" spans="1:9" ht="173.25" customHeight="1" x14ac:dyDescent="0.4">
      <c r="A27" s="115" t="s">
        <v>51</v>
      </c>
      <c r="B27" s="193" t="s">
        <v>66</v>
      </c>
      <c r="C27" s="115" t="s">
        <v>142</v>
      </c>
      <c r="D27" s="83" t="s">
        <v>88</v>
      </c>
      <c r="E27" s="194" t="s">
        <v>143</v>
      </c>
      <c r="F27" s="195" t="s">
        <v>144</v>
      </c>
      <c r="G27" s="83" t="s">
        <v>145</v>
      </c>
      <c r="H27" s="115" t="s">
        <v>146</v>
      </c>
      <c r="I27" s="195"/>
    </row>
    <row r="28" spans="1:9" ht="344.25" customHeight="1" x14ac:dyDescent="0.4">
      <c r="A28" s="294" t="s">
        <v>86</v>
      </c>
      <c r="B28" s="294" t="s">
        <v>66</v>
      </c>
      <c r="C28" s="294" t="s">
        <v>147</v>
      </c>
      <c r="D28" s="294" t="s">
        <v>88</v>
      </c>
      <c r="E28" s="295" t="s">
        <v>148</v>
      </c>
      <c r="F28" s="295" t="s">
        <v>149</v>
      </c>
      <c r="G28" s="294" t="s">
        <v>150</v>
      </c>
      <c r="H28" s="294" t="s">
        <v>72</v>
      </c>
      <c r="I28" s="312"/>
    </row>
    <row r="29" spans="1:9" ht="274.5" customHeight="1" x14ac:dyDescent="0.4">
      <c r="A29" s="294"/>
      <c r="B29" s="294"/>
      <c r="C29" s="294"/>
      <c r="D29" s="294"/>
      <c r="E29" s="295"/>
      <c r="F29" s="295"/>
      <c r="G29" s="294"/>
      <c r="H29" s="294"/>
      <c r="I29" s="312"/>
    </row>
    <row r="30" spans="1:9" ht="252" customHeight="1" x14ac:dyDescent="0.4">
      <c r="A30" s="81" t="s">
        <v>51</v>
      </c>
      <c r="B30" s="96" t="s">
        <v>52</v>
      </c>
      <c r="C30" s="90" t="s">
        <v>152</v>
      </c>
      <c r="D30" s="98" t="s">
        <v>153</v>
      </c>
      <c r="E30" s="95" t="s">
        <v>154</v>
      </c>
      <c r="F30" s="98" t="s">
        <v>155</v>
      </c>
      <c r="G30" s="95" t="s">
        <v>156</v>
      </c>
      <c r="H30" s="86" t="s">
        <v>72</v>
      </c>
      <c r="I30" s="87"/>
    </row>
    <row r="31" spans="1:9" ht="173.25" customHeight="1" x14ac:dyDescent="0.4">
      <c r="A31" s="81" t="s">
        <v>51</v>
      </c>
      <c r="B31" s="96" t="s">
        <v>52</v>
      </c>
      <c r="C31" s="90" t="s">
        <v>158</v>
      </c>
      <c r="D31" s="98" t="s">
        <v>159</v>
      </c>
      <c r="E31" s="95" t="s">
        <v>160</v>
      </c>
      <c r="F31" s="98" t="s">
        <v>161</v>
      </c>
      <c r="G31" s="95" t="s">
        <v>162</v>
      </c>
      <c r="H31" s="86" t="s">
        <v>79</v>
      </c>
      <c r="I31" s="87"/>
    </row>
    <row r="32" spans="1:9" ht="173.25" customHeight="1" thickBot="1" x14ac:dyDescent="0.45">
      <c r="A32" s="81" t="s">
        <v>51</v>
      </c>
      <c r="B32" s="96" t="s">
        <v>52</v>
      </c>
      <c r="C32" s="90" t="s">
        <v>163</v>
      </c>
      <c r="D32" s="98" t="s">
        <v>75</v>
      </c>
      <c r="E32" s="95" t="s">
        <v>164</v>
      </c>
      <c r="F32" s="98" t="s">
        <v>161</v>
      </c>
      <c r="G32" s="95" t="s">
        <v>162</v>
      </c>
      <c r="H32" s="86" t="s">
        <v>79</v>
      </c>
      <c r="I32" s="87"/>
    </row>
    <row r="33" spans="1:9" ht="64.5" customHeight="1" thickBot="1" x14ac:dyDescent="0.45">
      <c r="A33" s="313"/>
      <c r="B33" s="314"/>
      <c r="C33" s="314"/>
      <c r="D33" s="314"/>
      <c r="E33" s="314"/>
      <c r="F33" s="314"/>
      <c r="G33" s="314"/>
      <c r="H33" s="315"/>
      <c r="I33" s="99"/>
    </row>
    <row r="34" spans="1:9" ht="64.5" customHeight="1" x14ac:dyDescent="0.4">
      <c r="A34" s="310"/>
      <c r="B34" s="310"/>
      <c r="C34" s="100"/>
      <c r="D34" s="100"/>
    </row>
    <row r="35" spans="1:9" ht="64.5" customHeight="1" x14ac:dyDescent="0.4">
      <c r="A35" s="302" t="s">
        <v>224</v>
      </c>
      <c r="B35" s="303"/>
      <c r="C35" s="303"/>
      <c r="D35" s="303"/>
      <c r="E35" s="303"/>
      <c r="F35" s="303"/>
      <c r="G35" s="303"/>
      <c r="H35" s="303"/>
      <c r="I35" s="303"/>
    </row>
    <row r="36" spans="1:9" ht="135.75" customHeight="1" x14ac:dyDescent="0.4">
      <c r="A36" s="300" t="s">
        <v>249</v>
      </c>
      <c r="B36" s="301"/>
      <c r="C36" s="301"/>
      <c r="D36" s="301"/>
      <c r="E36" s="301"/>
      <c r="F36" s="301"/>
      <c r="G36" s="301"/>
      <c r="H36" s="301"/>
      <c r="I36" s="301"/>
    </row>
    <row r="41" spans="1:9" ht="64.5" customHeight="1" x14ac:dyDescent="0.4">
      <c r="C41" s="102">
        <f>21/22*100</f>
        <v>95.454545454545453</v>
      </c>
    </row>
  </sheetData>
  <mergeCells count="35">
    <mergeCell ref="A33:H33"/>
    <mergeCell ref="A28:A29"/>
    <mergeCell ref="C28:C29"/>
    <mergeCell ref="B28:B29"/>
    <mergeCell ref="A4:D4"/>
    <mergeCell ref="A11:A12"/>
    <mergeCell ref="B11:B12"/>
    <mergeCell ref="C11:C12"/>
    <mergeCell ref="D11:D12"/>
    <mergeCell ref="E11:E12"/>
    <mergeCell ref="F11:F12"/>
    <mergeCell ref="G11:G12"/>
    <mergeCell ref="H11:H12"/>
    <mergeCell ref="I6:I8"/>
    <mergeCell ref="G7:G8"/>
    <mergeCell ref="A5:D5"/>
    <mergeCell ref="A36:I36"/>
    <mergeCell ref="A35:I35"/>
    <mergeCell ref="E6:F6"/>
    <mergeCell ref="G6:H6"/>
    <mergeCell ref="F7:F8"/>
    <mergeCell ref="D7:D8"/>
    <mergeCell ref="B7:B8"/>
    <mergeCell ref="E7:E8"/>
    <mergeCell ref="A34:B34"/>
    <mergeCell ref="C7:C8"/>
    <mergeCell ref="H7:H8"/>
    <mergeCell ref="A7:A8"/>
    <mergeCell ref="I28:I29"/>
    <mergeCell ref="I11:I12"/>
    <mergeCell ref="D28:D29"/>
    <mergeCell ref="E28:E29"/>
    <mergeCell ref="F28:F29"/>
    <mergeCell ref="G28:G29"/>
    <mergeCell ref="H28:H29"/>
  </mergeCells>
  <pageMargins left="0.51181102362204722" right="0.51181102362204722" top="0.19685039370078741" bottom="0.78740157480314965" header="0.31496062992125984" footer="0.31496062992125984"/>
  <pageSetup paperSize="9" scale="21" fitToHeight="0" orientation="landscape" r:id="rId1"/>
  <rowBreaks count="2" manualBreakCount="2">
    <brk id="27" max="8" man="1"/>
    <brk id="3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="30" zoomScaleNormal="40" zoomScaleSheetLayoutView="30" workbookViewId="0">
      <selection activeCell="F29" sqref="F29"/>
    </sheetView>
  </sheetViews>
  <sheetFormatPr defaultRowHeight="30" x14ac:dyDescent="0.4"/>
  <cols>
    <col min="1" max="1" width="59.85546875" style="65" customWidth="1"/>
    <col min="2" max="2" width="17.42578125" style="66" customWidth="1"/>
    <col min="3" max="3" width="86.85546875" style="65" bestFit="1" customWidth="1"/>
    <col min="4" max="4" width="90.7109375" style="67" customWidth="1"/>
    <col min="5" max="5" width="55.140625" style="104" bestFit="1" customWidth="1"/>
    <col min="6" max="6" width="40.5703125" style="104" customWidth="1"/>
    <col min="7" max="7" width="44.5703125" style="104" customWidth="1"/>
    <col min="8" max="8" width="31.28515625" style="105" customWidth="1"/>
    <col min="9" max="9" width="35.5703125" style="105" customWidth="1"/>
    <col min="10" max="10" width="151.5703125" style="65" customWidth="1"/>
    <col min="11" max="16384" width="9.140625" style="65"/>
  </cols>
  <sheetData>
    <row r="1" spans="1:10" ht="84.75" customHeight="1" x14ac:dyDescent="0.4"/>
    <row r="2" spans="1:10" ht="62.25" customHeight="1" x14ac:dyDescent="0.4"/>
    <row r="3" spans="1:10" ht="60" customHeight="1" x14ac:dyDescent="0.4"/>
    <row r="4" spans="1:10" ht="60" customHeight="1" x14ac:dyDescent="0.4">
      <c r="A4" s="316" t="s">
        <v>226</v>
      </c>
      <c r="B4" s="316"/>
      <c r="C4" s="316"/>
      <c r="D4" s="316"/>
      <c r="E4" s="106"/>
      <c r="F4" s="106"/>
      <c r="G4" s="106"/>
      <c r="H4" s="107"/>
      <c r="I4" s="107"/>
      <c r="J4" s="108"/>
    </row>
    <row r="5" spans="1:10" ht="57.75" customHeight="1" thickBot="1" x14ac:dyDescent="0.45">
      <c r="A5" s="327"/>
      <c r="B5" s="327"/>
      <c r="C5" s="327"/>
      <c r="D5" s="327"/>
      <c r="E5" s="109"/>
      <c r="F5" s="109"/>
      <c r="G5" s="109"/>
      <c r="H5" s="109"/>
      <c r="I5" s="109"/>
    </row>
    <row r="6" spans="1:10" ht="74.25" customHeight="1" x14ac:dyDescent="0.4">
      <c r="A6" s="72"/>
      <c r="B6" s="72"/>
      <c r="C6" s="72"/>
      <c r="D6" s="73"/>
      <c r="E6" s="331" t="s">
        <v>38</v>
      </c>
      <c r="F6" s="332"/>
      <c r="G6" s="332"/>
      <c r="H6" s="332"/>
      <c r="I6" s="332"/>
      <c r="J6" s="296" t="s">
        <v>39</v>
      </c>
    </row>
    <row r="7" spans="1:10" ht="47.25" customHeight="1" x14ac:dyDescent="0.4">
      <c r="A7" s="308" t="s">
        <v>40</v>
      </c>
      <c r="B7" s="308" t="s">
        <v>41</v>
      </c>
      <c r="C7" s="308" t="s">
        <v>42</v>
      </c>
      <c r="D7" s="306" t="s">
        <v>43</v>
      </c>
      <c r="E7" s="329" t="s">
        <v>48</v>
      </c>
      <c r="F7" s="330" t="s">
        <v>49</v>
      </c>
      <c r="G7" s="330" t="s">
        <v>251</v>
      </c>
      <c r="H7" s="330" t="s">
        <v>252</v>
      </c>
      <c r="I7" s="333" t="s">
        <v>50</v>
      </c>
      <c r="J7" s="296"/>
    </row>
    <row r="8" spans="1:10" ht="100.5" customHeight="1" x14ac:dyDescent="0.4">
      <c r="A8" s="308"/>
      <c r="B8" s="308"/>
      <c r="C8" s="308"/>
      <c r="D8" s="306"/>
      <c r="E8" s="329"/>
      <c r="F8" s="330"/>
      <c r="G8" s="330"/>
      <c r="H8" s="330"/>
      <c r="I8" s="334"/>
      <c r="J8" s="296"/>
    </row>
    <row r="9" spans="1:10" ht="203.25" customHeight="1" x14ac:dyDescent="0.4">
      <c r="A9" s="83" t="s">
        <v>51</v>
      </c>
      <c r="B9" s="82" t="s">
        <v>52</v>
      </c>
      <c r="C9" s="83" t="s">
        <v>53</v>
      </c>
      <c r="D9" s="88" t="s">
        <v>54</v>
      </c>
      <c r="E9" s="110">
        <v>80000</v>
      </c>
      <c r="F9" s="111"/>
      <c r="G9" s="112">
        <f>E9+F9</f>
        <v>80000</v>
      </c>
      <c r="H9" s="111">
        <f>70416+739.79</f>
        <v>71155.789999999994</v>
      </c>
      <c r="I9" s="122">
        <f>IFERROR(H9/G9*100,)</f>
        <v>88.944737499999988</v>
      </c>
      <c r="J9" s="125" t="s">
        <v>59</v>
      </c>
    </row>
    <row r="10" spans="1:10" ht="180.75" customHeight="1" x14ac:dyDescent="0.4">
      <c r="A10" s="83" t="s">
        <v>51</v>
      </c>
      <c r="B10" s="82" t="s">
        <v>52</v>
      </c>
      <c r="C10" s="83" t="s">
        <v>60</v>
      </c>
      <c r="D10" s="83" t="s">
        <v>61</v>
      </c>
      <c r="E10" s="110">
        <v>554485</v>
      </c>
      <c r="F10" s="111"/>
      <c r="G10" s="112">
        <f t="shared" ref="G10:G30" si="0">E10+F10</f>
        <v>554485</v>
      </c>
      <c r="H10" s="111">
        <f>535504+9066.77</f>
        <v>544570.77</v>
      </c>
      <c r="I10" s="122">
        <f t="shared" ref="I10:I30" si="1">IFERROR(H10/G10*100,)</f>
        <v>98.211993110724364</v>
      </c>
      <c r="J10" s="126"/>
    </row>
    <row r="11" spans="1:10" ht="201.75" customHeight="1" x14ac:dyDescent="0.4">
      <c r="A11" s="83" t="s">
        <v>51</v>
      </c>
      <c r="B11" s="82" t="s">
        <v>66</v>
      </c>
      <c r="C11" s="83" t="s">
        <v>67</v>
      </c>
      <c r="D11" s="88" t="s">
        <v>68</v>
      </c>
      <c r="E11" s="110">
        <v>40000</v>
      </c>
      <c r="F11" s="111"/>
      <c r="G11" s="112">
        <f t="shared" si="0"/>
        <v>40000</v>
      </c>
      <c r="H11" s="111">
        <v>13456</v>
      </c>
      <c r="I11" s="122">
        <f t="shared" si="1"/>
        <v>33.64</v>
      </c>
      <c r="J11" s="125" t="s">
        <v>73</v>
      </c>
    </row>
    <row r="12" spans="1:10" ht="185.25" customHeight="1" x14ac:dyDescent="0.4">
      <c r="A12" s="83" t="s">
        <v>51</v>
      </c>
      <c r="B12" s="82" t="s">
        <v>52</v>
      </c>
      <c r="C12" s="83" t="s">
        <v>74</v>
      </c>
      <c r="D12" s="88" t="s">
        <v>75</v>
      </c>
      <c r="E12" s="110">
        <v>19877</v>
      </c>
      <c r="F12" s="111"/>
      <c r="G12" s="112">
        <f t="shared" si="0"/>
        <v>19877</v>
      </c>
      <c r="H12" s="111"/>
      <c r="I12" s="122">
        <f t="shared" si="1"/>
        <v>0</v>
      </c>
      <c r="J12" s="125" t="s">
        <v>80</v>
      </c>
    </row>
    <row r="13" spans="1:10" ht="189" customHeight="1" x14ac:dyDescent="0.4">
      <c r="A13" s="83" t="s">
        <v>51</v>
      </c>
      <c r="B13" s="82" t="s">
        <v>66</v>
      </c>
      <c r="C13" s="83" t="s">
        <v>81</v>
      </c>
      <c r="D13" s="88" t="s">
        <v>82</v>
      </c>
      <c r="E13" s="110">
        <v>393896</v>
      </c>
      <c r="F13" s="111"/>
      <c r="G13" s="112">
        <f t="shared" si="0"/>
        <v>393896</v>
      </c>
      <c r="H13" s="111"/>
      <c r="I13" s="122">
        <f t="shared" si="1"/>
        <v>0</v>
      </c>
      <c r="J13" s="127" t="s">
        <v>85</v>
      </c>
    </row>
    <row r="14" spans="1:10" ht="188.25" customHeight="1" x14ac:dyDescent="0.4">
      <c r="A14" s="83" t="s">
        <v>86</v>
      </c>
      <c r="B14" s="82" t="s">
        <v>66</v>
      </c>
      <c r="C14" s="83" t="s">
        <v>87</v>
      </c>
      <c r="D14" s="88" t="s">
        <v>88</v>
      </c>
      <c r="E14" s="110">
        <v>23720</v>
      </c>
      <c r="F14" s="111"/>
      <c r="G14" s="112">
        <f t="shared" si="0"/>
        <v>23720</v>
      </c>
      <c r="H14" s="111">
        <v>13127</v>
      </c>
      <c r="I14" s="122">
        <f t="shared" si="1"/>
        <v>55.341483979763915</v>
      </c>
      <c r="J14" s="125" t="s">
        <v>92</v>
      </c>
    </row>
    <row r="15" spans="1:10" ht="155.25" customHeight="1" x14ac:dyDescent="0.4">
      <c r="A15" s="83" t="s">
        <v>86</v>
      </c>
      <c r="B15" s="82" t="s">
        <v>52</v>
      </c>
      <c r="C15" s="83" t="s">
        <v>93</v>
      </c>
      <c r="D15" s="88" t="s">
        <v>54</v>
      </c>
      <c r="E15" s="110">
        <v>2058</v>
      </c>
      <c r="F15" s="111"/>
      <c r="G15" s="112">
        <f t="shared" si="0"/>
        <v>2058</v>
      </c>
      <c r="H15" s="111">
        <v>2058</v>
      </c>
      <c r="I15" s="122">
        <f t="shared" si="1"/>
        <v>100</v>
      </c>
      <c r="J15" s="125" t="s">
        <v>96</v>
      </c>
    </row>
    <row r="16" spans="1:10" ht="159.75" customHeight="1" x14ac:dyDescent="0.4">
      <c r="A16" s="83" t="s">
        <v>97</v>
      </c>
      <c r="B16" s="82" t="s">
        <v>52</v>
      </c>
      <c r="C16" s="83" t="s">
        <v>93</v>
      </c>
      <c r="D16" s="88" t="s">
        <v>54</v>
      </c>
      <c r="E16" s="110">
        <v>2594</v>
      </c>
      <c r="F16" s="111"/>
      <c r="G16" s="112">
        <f t="shared" si="0"/>
        <v>2594</v>
      </c>
      <c r="H16" s="111">
        <v>2594</v>
      </c>
      <c r="I16" s="122">
        <f t="shared" si="1"/>
        <v>100</v>
      </c>
      <c r="J16" s="125" t="s">
        <v>99</v>
      </c>
    </row>
    <row r="17" spans="1:10" ht="163.5" customHeight="1" x14ac:dyDescent="0.4">
      <c r="A17" s="83" t="s">
        <v>100</v>
      </c>
      <c r="B17" s="82" t="s">
        <v>52</v>
      </c>
      <c r="C17" s="83" t="s">
        <v>93</v>
      </c>
      <c r="D17" s="88" t="s">
        <v>54</v>
      </c>
      <c r="E17" s="110">
        <v>1372</v>
      </c>
      <c r="F17" s="111"/>
      <c r="G17" s="112">
        <f t="shared" si="0"/>
        <v>1372</v>
      </c>
      <c r="H17" s="111">
        <v>1372</v>
      </c>
      <c r="I17" s="122">
        <f t="shared" si="1"/>
        <v>100</v>
      </c>
      <c r="J17" s="125" t="s">
        <v>99</v>
      </c>
    </row>
    <row r="18" spans="1:10" ht="156.75" customHeight="1" x14ac:dyDescent="0.4">
      <c r="A18" s="83" t="s">
        <v>86</v>
      </c>
      <c r="B18" s="82" t="s">
        <v>66</v>
      </c>
      <c r="C18" s="83" t="s">
        <v>102</v>
      </c>
      <c r="D18" s="88" t="s">
        <v>88</v>
      </c>
      <c r="E18" s="110">
        <v>1050</v>
      </c>
      <c r="F18" s="111"/>
      <c r="G18" s="112">
        <f t="shared" si="0"/>
        <v>1050</v>
      </c>
      <c r="H18" s="111">
        <v>124</v>
      </c>
      <c r="I18" s="122">
        <f t="shared" si="1"/>
        <v>11.80952380952381</v>
      </c>
      <c r="J18" s="125" t="s">
        <v>106</v>
      </c>
    </row>
    <row r="19" spans="1:10" ht="163.5" customHeight="1" x14ac:dyDescent="0.4">
      <c r="A19" s="83" t="s">
        <v>86</v>
      </c>
      <c r="B19" s="82" t="s">
        <v>66</v>
      </c>
      <c r="C19" s="90" t="s">
        <v>107</v>
      </c>
      <c r="D19" s="88" t="s">
        <v>88</v>
      </c>
      <c r="E19" s="113">
        <v>1200</v>
      </c>
      <c r="F19" s="114"/>
      <c r="G19" s="112">
        <f t="shared" si="0"/>
        <v>1200</v>
      </c>
      <c r="H19" s="114">
        <v>1176</v>
      </c>
      <c r="I19" s="122">
        <f t="shared" si="1"/>
        <v>98</v>
      </c>
      <c r="J19" s="128"/>
    </row>
    <row r="20" spans="1:10" ht="186" customHeight="1" x14ac:dyDescent="0.4">
      <c r="A20" s="83" t="s">
        <v>86</v>
      </c>
      <c r="B20" s="82" t="s">
        <v>66</v>
      </c>
      <c r="C20" s="90" t="s">
        <v>111</v>
      </c>
      <c r="D20" s="88" t="s">
        <v>88</v>
      </c>
      <c r="E20" s="113">
        <v>13120</v>
      </c>
      <c r="F20" s="114"/>
      <c r="G20" s="112">
        <f t="shared" si="0"/>
        <v>13120</v>
      </c>
      <c r="H20" s="114">
        <v>13120</v>
      </c>
      <c r="I20" s="122">
        <f t="shared" si="1"/>
        <v>100</v>
      </c>
      <c r="J20" s="125" t="s">
        <v>115</v>
      </c>
    </row>
    <row r="21" spans="1:10" ht="168.75" customHeight="1" x14ac:dyDescent="0.4">
      <c r="A21" s="115" t="s">
        <v>116</v>
      </c>
      <c r="B21" s="93" t="s">
        <v>66</v>
      </c>
      <c r="C21" s="94" t="s">
        <v>117</v>
      </c>
      <c r="D21" s="88" t="s">
        <v>118</v>
      </c>
      <c r="E21" s="113">
        <v>1500</v>
      </c>
      <c r="F21" s="114"/>
      <c r="G21" s="112">
        <f t="shared" si="0"/>
        <v>1500</v>
      </c>
      <c r="H21" s="114">
        <v>120</v>
      </c>
      <c r="I21" s="122">
        <f t="shared" si="1"/>
        <v>8</v>
      </c>
      <c r="J21" s="125" t="s">
        <v>121</v>
      </c>
    </row>
    <row r="22" spans="1:10" ht="144" customHeight="1" x14ac:dyDescent="0.4">
      <c r="A22" s="90" t="s">
        <v>97</v>
      </c>
      <c r="B22" s="96" t="s">
        <v>66</v>
      </c>
      <c r="C22" s="88" t="s">
        <v>122</v>
      </c>
      <c r="D22" s="95" t="s">
        <v>123</v>
      </c>
      <c r="E22" s="113">
        <v>1500</v>
      </c>
      <c r="F22" s="114"/>
      <c r="G22" s="112">
        <f t="shared" si="0"/>
        <v>1500</v>
      </c>
      <c r="H22" s="114">
        <v>1000</v>
      </c>
      <c r="I22" s="122">
        <f t="shared" si="1"/>
        <v>66.666666666666657</v>
      </c>
      <c r="J22" s="125" t="s">
        <v>126</v>
      </c>
    </row>
    <row r="23" spans="1:10" ht="148.5" customHeight="1" x14ac:dyDescent="0.4">
      <c r="A23" s="83" t="s">
        <v>51</v>
      </c>
      <c r="B23" s="96" t="s">
        <v>66</v>
      </c>
      <c r="C23" s="88" t="s">
        <v>127</v>
      </c>
      <c r="D23" s="97" t="s">
        <v>68</v>
      </c>
      <c r="E23" s="113">
        <v>10000</v>
      </c>
      <c r="F23" s="114"/>
      <c r="G23" s="112">
        <f t="shared" si="0"/>
        <v>10000</v>
      </c>
      <c r="H23" s="114">
        <v>10000</v>
      </c>
      <c r="I23" s="122">
        <f t="shared" si="1"/>
        <v>100</v>
      </c>
      <c r="J23" s="128"/>
    </row>
    <row r="24" spans="1:10" ht="157.5" customHeight="1" x14ac:dyDescent="0.4">
      <c r="A24" s="83" t="s">
        <v>116</v>
      </c>
      <c r="B24" s="96" t="s">
        <v>66</v>
      </c>
      <c r="C24" s="90" t="s">
        <v>131</v>
      </c>
      <c r="D24" s="98" t="s">
        <v>132</v>
      </c>
      <c r="E24" s="113">
        <v>10000</v>
      </c>
      <c r="F24" s="114"/>
      <c r="G24" s="112">
        <f t="shared" si="0"/>
        <v>10000</v>
      </c>
      <c r="H24" s="114">
        <v>8592</v>
      </c>
      <c r="I24" s="122">
        <f t="shared" si="1"/>
        <v>85.92</v>
      </c>
      <c r="J24" s="128"/>
    </row>
    <row r="25" spans="1:10" ht="190.5" customHeight="1" x14ac:dyDescent="0.4">
      <c r="A25" s="83" t="s">
        <v>51</v>
      </c>
      <c r="B25" s="96" t="s">
        <v>52</v>
      </c>
      <c r="C25" s="90" t="s">
        <v>136</v>
      </c>
      <c r="D25" s="98" t="s">
        <v>137</v>
      </c>
      <c r="E25" s="113">
        <v>19000</v>
      </c>
      <c r="F25" s="114"/>
      <c r="G25" s="112">
        <f t="shared" si="0"/>
        <v>19000</v>
      </c>
      <c r="H25" s="114">
        <v>4600</v>
      </c>
      <c r="I25" s="122">
        <f t="shared" si="1"/>
        <v>24.210526315789473</v>
      </c>
      <c r="J25" s="125" t="s">
        <v>141</v>
      </c>
    </row>
    <row r="26" spans="1:10" ht="144" customHeight="1" x14ac:dyDescent="0.4">
      <c r="A26" s="115" t="s">
        <v>51</v>
      </c>
      <c r="B26" s="93" t="s">
        <v>66</v>
      </c>
      <c r="C26" s="94" t="s">
        <v>142</v>
      </c>
      <c r="D26" s="88" t="s">
        <v>88</v>
      </c>
      <c r="E26" s="116">
        <v>10000</v>
      </c>
      <c r="F26" s="117"/>
      <c r="G26" s="112">
        <f t="shared" si="0"/>
        <v>10000</v>
      </c>
      <c r="H26" s="114">
        <v>10000</v>
      </c>
      <c r="I26" s="122">
        <f t="shared" si="1"/>
        <v>100</v>
      </c>
      <c r="J26" s="129"/>
    </row>
    <row r="27" spans="1:10" ht="240.75" customHeight="1" x14ac:dyDescent="0.4">
      <c r="A27" s="83" t="s">
        <v>86</v>
      </c>
      <c r="B27" s="96" t="s">
        <v>66</v>
      </c>
      <c r="C27" s="90" t="s">
        <v>147</v>
      </c>
      <c r="D27" s="88" t="s">
        <v>88</v>
      </c>
      <c r="E27" s="113">
        <v>3150</v>
      </c>
      <c r="F27" s="114"/>
      <c r="G27" s="112">
        <f t="shared" si="0"/>
        <v>3150</v>
      </c>
      <c r="H27" s="114">
        <v>125</v>
      </c>
      <c r="I27" s="122">
        <f t="shared" si="1"/>
        <v>3.9682539682539679</v>
      </c>
      <c r="J27" s="125" t="s">
        <v>151</v>
      </c>
    </row>
    <row r="28" spans="1:10" ht="213.75" customHeight="1" x14ac:dyDescent="0.4">
      <c r="A28" s="83" t="s">
        <v>51</v>
      </c>
      <c r="B28" s="96" t="s">
        <v>52</v>
      </c>
      <c r="C28" s="90" t="s">
        <v>152</v>
      </c>
      <c r="D28" s="98" t="s">
        <v>153</v>
      </c>
      <c r="E28" s="113">
        <v>241476</v>
      </c>
      <c r="F28" s="114"/>
      <c r="G28" s="112">
        <f t="shared" si="0"/>
        <v>241476</v>
      </c>
      <c r="H28" s="114">
        <f>176021+3408.78</f>
        <v>179429.78</v>
      </c>
      <c r="I28" s="122">
        <f t="shared" si="1"/>
        <v>74.305429939207215</v>
      </c>
      <c r="J28" s="125" t="s">
        <v>157</v>
      </c>
    </row>
    <row r="29" spans="1:10" ht="147.75" customHeight="1" x14ac:dyDescent="0.4">
      <c r="A29" s="83" t="s">
        <v>51</v>
      </c>
      <c r="B29" s="96" t="s">
        <v>52</v>
      </c>
      <c r="C29" s="90" t="s">
        <v>158</v>
      </c>
      <c r="D29" s="98" t="s">
        <v>159</v>
      </c>
      <c r="E29" s="113">
        <v>57535</v>
      </c>
      <c r="F29" s="114"/>
      <c r="G29" s="112">
        <f t="shared" si="0"/>
        <v>57535</v>
      </c>
      <c r="H29" s="114">
        <v>57535</v>
      </c>
      <c r="I29" s="122">
        <f t="shared" si="1"/>
        <v>100</v>
      </c>
      <c r="J29" s="128"/>
    </row>
    <row r="30" spans="1:10" ht="137.25" customHeight="1" x14ac:dyDescent="0.4">
      <c r="A30" s="90" t="s">
        <v>51</v>
      </c>
      <c r="B30" s="96" t="s">
        <v>52</v>
      </c>
      <c r="C30" s="90" t="s">
        <v>163</v>
      </c>
      <c r="D30" s="98" t="s">
        <v>75</v>
      </c>
      <c r="E30" s="113">
        <v>36910</v>
      </c>
      <c r="F30" s="114"/>
      <c r="G30" s="118">
        <f t="shared" si="0"/>
        <v>36910</v>
      </c>
      <c r="H30" s="114">
        <v>36910</v>
      </c>
      <c r="I30" s="123">
        <f t="shared" si="1"/>
        <v>100</v>
      </c>
      <c r="J30" s="128"/>
    </row>
    <row r="31" spans="1:10" ht="61.5" customHeight="1" x14ac:dyDescent="0.4">
      <c r="A31" s="335" t="s">
        <v>165</v>
      </c>
      <c r="B31" s="335"/>
      <c r="C31" s="335"/>
      <c r="D31" s="335"/>
      <c r="E31" s="119">
        <f>SUM(E9:E30)</f>
        <v>1524443</v>
      </c>
      <c r="F31" s="120">
        <f>SUM(F9:F30)</f>
        <v>0</v>
      </c>
      <c r="G31" s="119">
        <f>SUM(G9:G30)</f>
        <v>1524443</v>
      </c>
      <c r="H31" s="119">
        <f>SUM(H9:H30)</f>
        <v>971065.34000000008</v>
      </c>
      <c r="I31" s="124">
        <f>IFERROR(H31/G31*100,)</f>
        <v>63.699681785412778</v>
      </c>
      <c r="J31" s="121"/>
    </row>
    <row r="32" spans="1:10" ht="34.5" customHeight="1" x14ac:dyDescent="0.4">
      <c r="A32" s="310"/>
      <c r="B32" s="310"/>
      <c r="C32" s="100"/>
      <c r="D32" s="100"/>
    </row>
    <row r="33" spans="1:10" x14ac:dyDescent="0.4">
      <c r="D33" s="65"/>
      <c r="E33" s="101"/>
      <c r="F33" s="101"/>
      <c r="G33" s="101"/>
      <c r="H33" s="101"/>
      <c r="I33" s="101"/>
      <c r="J33" s="101"/>
    </row>
    <row r="34" spans="1:10" ht="45" customHeight="1" x14ac:dyDescent="0.4">
      <c r="A34" s="302" t="s">
        <v>228</v>
      </c>
      <c r="B34" s="303"/>
      <c r="C34" s="303"/>
      <c r="D34" s="303"/>
      <c r="E34" s="303"/>
      <c r="F34" s="303"/>
      <c r="G34" s="303"/>
      <c r="H34" s="303"/>
      <c r="I34" s="303"/>
      <c r="J34" s="336"/>
    </row>
    <row r="35" spans="1:10" ht="130.5" customHeight="1" x14ac:dyDescent="0.4">
      <c r="A35" s="328" t="s">
        <v>235</v>
      </c>
      <c r="B35" s="301"/>
      <c r="C35" s="301"/>
      <c r="D35" s="301"/>
      <c r="E35" s="301"/>
      <c r="F35" s="301"/>
      <c r="G35" s="301"/>
      <c r="H35" s="301"/>
      <c r="I35" s="301"/>
      <c r="J35" s="301"/>
    </row>
    <row r="36" spans="1:10" ht="66.75" customHeight="1" x14ac:dyDescent="0.4"/>
  </sheetData>
  <mergeCells count="17">
    <mergeCell ref="A34:J34"/>
    <mergeCell ref="A4:D4"/>
    <mergeCell ref="A5:D5"/>
    <mergeCell ref="A35:J35"/>
    <mergeCell ref="E7:E8"/>
    <mergeCell ref="F7:F8"/>
    <mergeCell ref="G7:G8"/>
    <mergeCell ref="E6:I6"/>
    <mergeCell ref="J6:J8"/>
    <mergeCell ref="A7:A8"/>
    <mergeCell ref="B7:B8"/>
    <mergeCell ref="C7:C8"/>
    <mergeCell ref="D7:D8"/>
    <mergeCell ref="H7:H8"/>
    <mergeCell ref="I7:I8"/>
    <mergeCell ref="A31:D31"/>
    <mergeCell ref="A32:B32"/>
  </mergeCells>
  <pageMargins left="0" right="0" top="0.19685039370078741" bottom="0.19685039370078741" header="0.31496062992125984" footer="0.31496062992125984"/>
  <pageSetup scale="21" fitToHeight="0" orientation="landscape" r:id="rId1"/>
  <rowBreaks count="1" manualBreakCount="1">
    <brk id="1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3"/>
  <sheetViews>
    <sheetView view="pageBreakPreview" zoomScale="50" zoomScaleNormal="70" zoomScaleSheetLayoutView="50" workbookViewId="0">
      <selection activeCell="H22" sqref="H22"/>
    </sheetView>
  </sheetViews>
  <sheetFormatPr defaultColWidth="26.140625" defaultRowHeight="39.75" customHeight="1" x14ac:dyDescent="0.45"/>
  <cols>
    <col min="1" max="1" width="26.140625" style="130"/>
    <col min="2" max="2" width="55" style="130" customWidth="1"/>
    <col min="3" max="3" width="26.7109375" style="130" customWidth="1"/>
    <col min="4" max="6" width="26.140625" style="130"/>
    <col min="7" max="7" width="18.42578125" style="130" customWidth="1"/>
    <col min="8" max="8" width="26.140625" style="130"/>
    <col min="9" max="9" width="61.85546875" style="130" customWidth="1"/>
    <col min="10" max="10" width="21" style="130" customWidth="1"/>
    <col min="11" max="12" width="26.140625" style="130"/>
    <col min="13" max="13" width="18.7109375" style="130" customWidth="1"/>
    <col min="14" max="16384" width="26.140625" style="130"/>
  </cols>
  <sheetData>
    <row r="3" spans="1:16" ht="39.75" customHeight="1" x14ac:dyDescent="0.45">
      <c r="A3" s="337" t="s">
        <v>227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6" ht="39.75" customHeight="1" thickBot="1" x14ac:dyDescent="0.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6" ht="72.75" customHeight="1" x14ac:dyDescent="0.45">
      <c r="A5" s="338" t="s">
        <v>166</v>
      </c>
      <c r="B5" s="341" t="s">
        <v>167</v>
      </c>
      <c r="C5" s="342"/>
      <c r="D5" s="131" t="s">
        <v>168</v>
      </c>
      <c r="E5" s="131" t="s">
        <v>169</v>
      </c>
      <c r="F5" s="132" t="s">
        <v>170</v>
      </c>
      <c r="G5" s="133"/>
      <c r="H5" s="338" t="s">
        <v>166</v>
      </c>
      <c r="I5" s="345" t="s">
        <v>171</v>
      </c>
      <c r="J5" s="346"/>
      <c r="K5" s="134" t="s">
        <v>168</v>
      </c>
      <c r="L5" s="134" t="s">
        <v>172</v>
      </c>
      <c r="M5" s="132" t="s">
        <v>170</v>
      </c>
    </row>
    <row r="6" spans="1:16" ht="39.75" customHeight="1" x14ac:dyDescent="0.45">
      <c r="A6" s="339"/>
      <c r="B6" s="347" t="s">
        <v>173</v>
      </c>
      <c r="C6" s="347"/>
      <c r="D6" s="135">
        <f>'FORM.A- USOS E FONTES'!C11</f>
        <v>1088309</v>
      </c>
      <c r="E6" s="135">
        <f>'FORM.A- USOS E FONTES'!D11</f>
        <v>955828</v>
      </c>
      <c r="F6" s="136">
        <f t="shared" ref="F6:F11" si="0">IFERROR(E6/D6*100,0)</f>
        <v>87.826894751398726</v>
      </c>
      <c r="G6" s="137"/>
      <c r="H6" s="343"/>
      <c r="I6" s="350" t="s">
        <v>174</v>
      </c>
      <c r="J6" s="351"/>
      <c r="K6" s="138">
        <v>458800</v>
      </c>
      <c r="L6" s="138">
        <v>401817.86</v>
      </c>
      <c r="M6" s="177">
        <f>IFERROR(L6/K6*100,0)</f>
        <v>87.580178727114216</v>
      </c>
      <c r="N6" s="139"/>
    </row>
    <row r="7" spans="1:16" ht="72.75" customHeight="1" thickBot="1" x14ac:dyDescent="0.5">
      <c r="A7" s="339"/>
      <c r="B7" s="353" t="s">
        <v>175</v>
      </c>
      <c r="C7" s="354"/>
      <c r="D7" s="135">
        <f>'FORM.A- USOS E FONTES'!C19</f>
        <v>0</v>
      </c>
      <c r="E7" s="135">
        <f>'FORM.A- USOS E FONTES'!D19</f>
        <v>0</v>
      </c>
      <c r="F7" s="136">
        <f t="shared" si="0"/>
        <v>0</v>
      </c>
      <c r="G7" s="137"/>
      <c r="H7" s="344"/>
      <c r="I7" s="355" t="s">
        <v>176</v>
      </c>
      <c r="J7" s="356"/>
      <c r="K7" s="140">
        <v>1130547</v>
      </c>
      <c r="L7" s="140">
        <v>1032049</v>
      </c>
      <c r="M7" s="177">
        <f>IFERROR(L7/K7*100,0)</f>
        <v>91.287580259821127</v>
      </c>
      <c r="N7" s="139"/>
      <c r="O7" s="139"/>
    </row>
    <row r="8" spans="1:16" ht="39.75" customHeight="1" thickBot="1" x14ac:dyDescent="0.5">
      <c r="A8" s="339"/>
      <c r="B8" s="349" t="s">
        <v>177</v>
      </c>
      <c r="C8" s="349"/>
      <c r="D8" s="135">
        <f>SUM(D6:D7)</f>
        <v>1088309</v>
      </c>
      <c r="E8" s="135">
        <f>SUM(E6:E7)</f>
        <v>955828</v>
      </c>
      <c r="F8" s="136">
        <f t="shared" si="0"/>
        <v>87.826894751398726</v>
      </c>
      <c r="G8" s="137"/>
      <c r="H8" s="141"/>
      <c r="I8" s="142"/>
      <c r="J8" s="142"/>
      <c r="K8" s="142"/>
      <c r="L8" s="142"/>
      <c r="M8" s="178"/>
    </row>
    <row r="9" spans="1:16" ht="39.75" customHeight="1" thickBot="1" x14ac:dyDescent="0.5">
      <c r="A9" s="339"/>
      <c r="B9" s="347" t="s">
        <v>178</v>
      </c>
      <c r="C9" s="347"/>
      <c r="D9" s="135">
        <f>'FORM.A- USOS E FONTES'!C28</f>
        <v>36910</v>
      </c>
      <c r="E9" s="135">
        <f>'FORM.A- USOS E FONTES'!D28</f>
        <v>36910</v>
      </c>
      <c r="F9" s="136">
        <f t="shared" si="0"/>
        <v>100</v>
      </c>
      <c r="G9" s="137"/>
      <c r="H9" s="357"/>
      <c r="I9" s="357"/>
      <c r="J9" s="133"/>
      <c r="K9" s="143"/>
      <c r="L9" s="143"/>
      <c r="M9" s="179"/>
      <c r="P9" s="145"/>
    </row>
    <row r="10" spans="1:16" ht="39.75" customHeight="1" x14ac:dyDescent="0.45">
      <c r="A10" s="339"/>
      <c r="B10" s="347" t="s">
        <v>179</v>
      </c>
      <c r="C10" s="347"/>
      <c r="D10" s="135">
        <f>'FORM.A- USOS E FONTES'!C29</f>
        <v>57535</v>
      </c>
      <c r="E10" s="135">
        <f>'FORM.A- USOS E FONTES'!D29</f>
        <v>57535</v>
      </c>
      <c r="F10" s="136">
        <f t="shared" si="0"/>
        <v>100</v>
      </c>
      <c r="G10" s="137"/>
      <c r="H10" s="357"/>
      <c r="I10" s="357"/>
      <c r="J10" s="133"/>
      <c r="K10" s="144"/>
      <c r="L10" s="144"/>
      <c r="M10" s="179"/>
    </row>
    <row r="11" spans="1:16" ht="50.25" customHeight="1" thickBot="1" x14ac:dyDescent="0.5">
      <c r="A11" s="340"/>
      <c r="B11" s="348" t="s">
        <v>180</v>
      </c>
      <c r="C11" s="348"/>
      <c r="D11" s="135">
        <f>D8-D9-D10</f>
        <v>993864</v>
      </c>
      <c r="E11" s="135">
        <f>E8-E9-E10</f>
        <v>861383</v>
      </c>
      <c r="F11" s="136">
        <f t="shared" si="0"/>
        <v>86.670107781346346</v>
      </c>
      <c r="G11" s="146"/>
      <c r="H11" s="147"/>
      <c r="I11" s="147"/>
      <c r="J11" s="133"/>
      <c r="K11" s="144"/>
      <c r="L11" s="148"/>
      <c r="M11" s="179"/>
      <c r="N11" s="366"/>
      <c r="O11" s="366"/>
      <c r="P11" s="366"/>
    </row>
    <row r="12" spans="1:16" s="152" customFormat="1" ht="39.75" customHeight="1" thickBot="1" x14ac:dyDescent="0.5">
      <c r="A12" s="149"/>
      <c r="B12" s="150"/>
      <c r="C12" s="150"/>
      <c r="D12" s="146"/>
      <c r="E12" s="146"/>
      <c r="F12" s="144"/>
      <c r="G12" s="146"/>
      <c r="H12" s="147"/>
      <c r="I12" s="147"/>
      <c r="J12" s="133"/>
      <c r="K12" s="144"/>
      <c r="L12" s="148"/>
      <c r="M12" s="179"/>
      <c r="N12" s="151"/>
      <c r="O12" s="151"/>
      <c r="P12" s="151"/>
    </row>
    <row r="13" spans="1:16" ht="87.75" customHeight="1" thickBot="1" x14ac:dyDescent="0.5">
      <c r="A13" s="364" t="s">
        <v>181</v>
      </c>
      <c r="B13" s="367" t="s">
        <v>182</v>
      </c>
      <c r="C13" s="368"/>
      <c r="D13" s="153" t="s">
        <v>168</v>
      </c>
      <c r="E13" s="153" t="s">
        <v>169</v>
      </c>
      <c r="F13" s="132" t="s">
        <v>170</v>
      </c>
      <c r="G13" s="146"/>
      <c r="H13" s="372" t="s">
        <v>182</v>
      </c>
      <c r="I13" s="346"/>
      <c r="J13" s="346"/>
      <c r="K13" s="134" t="s">
        <v>168</v>
      </c>
      <c r="L13" s="134" t="s">
        <v>172</v>
      </c>
      <c r="M13" s="176" t="s">
        <v>170</v>
      </c>
      <c r="N13" s="154"/>
      <c r="O13" s="154"/>
      <c r="P13" s="154"/>
    </row>
    <row r="14" spans="1:16" ht="39.75" customHeight="1" x14ac:dyDescent="0.45">
      <c r="A14" s="364"/>
      <c r="B14" s="376" t="s">
        <v>253</v>
      </c>
      <c r="C14" s="155" t="s">
        <v>183</v>
      </c>
      <c r="D14" s="156">
        <v>241476</v>
      </c>
      <c r="E14" s="157">
        <v>179430</v>
      </c>
      <c r="F14" s="158">
        <f>IFERROR(E14/D14*100,0)</f>
        <v>74.305521045569748</v>
      </c>
      <c r="G14" s="159"/>
      <c r="H14" s="369" t="s">
        <v>254</v>
      </c>
      <c r="I14" s="373"/>
      <c r="J14" s="160" t="s">
        <v>183</v>
      </c>
      <c r="K14" s="138">
        <v>458800</v>
      </c>
      <c r="L14" s="138">
        <v>401817.86</v>
      </c>
      <c r="M14" s="158">
        <f>IFERROR(L14/K14*100,0)</f>
        <v>87.580178727114216</v>
      </c>
      <c r="N14" s="139"/>
    </row>
    <row r="15" spans="1:16" ht="63.75" customHeight="1" x14ac:dyDescent="0.45">
      <c r="A15" s="364"/>
      <c r="B15" s="369"/>
      <c r="C15" s="161" t="s">
        <v>184</v>
      </c>
      <c r="D15" s="162">
        <f>IFERROR(D14/D11,0)</f>
        <v>0.24296684455820916</v>
      </c>
      <c r="E15" s="162">
        <f>IFERROR(E14/E11,0)</f>
        <v>0.20830455209819557</v>
      </c>
      <c r="F15" s="163">
        <f>E15-D15</f>
        <v>-3.4662292460013594E-2</v>
      </c>
      <c r="G15" s="164"/>
      <c r="H15" s="369"/>
      <c r="I15" s="373"/>
      <c r="J15" s="165" t="s">
        <v>184</v>
      </c>
      <c r="K15" s="166">
        <f>IFERROR(K14/K7,)</f>
        <v>0.40582125289793347</v>
      </c>
      <c r="L15" s="166">
        <f>IFERROR(L14/L7,)</f>
        <v>0.38933990537271002</v>
      </c>
      <c r="M15" s="163">
        <f>L15-K15</f>
        <v>-1.6481347525223455E-2</v>
      </c>
    </row>
    <row r="16" spans="1:16" ht="39.75" customHeight="1" x14ac:dyDescent="0.45">
      <c r="A16" s="364"/>
      <c r="B16" s="369" t="s">
        <v>255</v>
      </c>
      <c r="C16" s="160" t="s">
        <v>183</v>
      </c>
      <c r="D16" s="167">
        <v>612020</v>
      </c>
      <c r="E16" s="138">
        <f>57535+544571</f>
        <v>602106</v>
      </c>
      <c r="F16" s="158">
        <f>IFERROR(E16/D16*100,0)</f>
        <v>98.380118296787685</v>
      </c>
      <c r="G16" s="168"/>
      <c r="H16" s="369" t="s">
        <v>256</v>
      </c>
      <c r="I16" s="373"/>
      <c r="J16" s="160" t="s">
        <v>183</v>
      </c>
      <c r="K16" s="138">
        <v>19000</v>
      </c>
      <c r="L16" s="138">
        <v>4600</v>
      </c>
      <c r="M16" s="158">
        <f>IFERROR(L16/K16*100,0)</f>
        <v>24.210526315789473</v>
      </c>
    </row>
    <row r="17" spans="1:14" ht="81.75" customHeight="1" thickBot="1" x14ac:dyDescent="0.5">
      <c r="A17" s="364"/>
      <c r="B17" s="369"/>
      <c r="C17" s="165" t="s">
        <v>184</v>
      </c>
      <c r="D17" s="162">
        <f>IFERROR(D16/D11,0)</f>
        <v>0.61579853984046107</v>
      </c>
      <c r="E17" s="162">
        <f>IFERROR(E16/E11,0)</f>
        <v>0.69899916761765668</v>
      </c>
      <c r="F17" s="163">
        <f>E17-D17</f>
        <v>8.3200627777195613E-2</v>
      </c>
      <c r="G17" s="164"/>
      <c r="H17" s="374"/>
      <c r="I17" s="375"/>
      <c r="J17" s="169" t="s">
        <v>184</v>
      </c>
      <c r="K17" s="170">
        <f>IFERROR(K16/K6,)</f>
        <v>4.1412380122057543E-2</v>
      </c>
      <c r="L17" s="197">
        <f>IFERROR(L16/L6,)</f>
        <v>1.144797296964351E-2</v>
      </c>
      <c r="M17" s="171">
        <f>L17-K17</f>
        <v>-2.9964407152414031E-2</v>
      </c>
    </row>
    <row r="18" spans="1:14" ht="39.75" customHeight="1" x14ac:dyDescent="0.45">
      <c r="A18" s="364"/>
      <c r="B18" s="369" t="s">
        <v>257</v>
      </c>
      <c r="C18" s="160" t="s">
        <v>183</v>
      </c>
      <c r="D18" s="167">
        <v>50000</v>
      </c>
      <c r="E18" s="138">
        <v>23456</v>
      </c>
      <c r="F18" s="158">
        <f>IFERROR(E18/D18*100,0)</f>
        <v>46.911999999999999</v>
      </c>
      <c r="G18" s="168"/>
      <c r="N18" s="149"/>
    </row>
    <row r="19" spans="1:14" ht="39.75" customHeight="1" x14ac:dyDescent="0.45">
      <c r="A19" s="364"/>
      <c r="B19" s="369"/>
      <c r="C19" s="165" t="s">
        <v>184</v>
      </c>
      <c r="D19" s="162">
        <f>IFERROR(D18/D11,0)</f>
        <v>5.0308694147287759E-2</v>
      </c>
      <c r="E19" s="196">
        <f>IFERROR(E18/E11,0)</f>
        <v>2.7230627955276573E-2</v>
      </c>
      <c r="F19" s="163">
        <f>E19-D19</f>
        <v>-2.3078066192011186E-2</v>
      </c>
      <c r="G19" s="164"/>
    </row>
    <row r="20" spans="1:14" ht="39.75" customHeight="1" x14ac:dyDescent="0.45">
      <c r="A20" s="364"/>
      <c r="B20" s="369" t="s">
        <v>258</v>
      </c>
      <c r="C20" s="160" t="s">
        <v>183</v>
      </c>
      <c r="D20" s="172">
        <v>10000</v>
      </c>
      <c r="E20" s="167">
        <v>10000</v>
      </c>
      <c r="F20" s="158">
        <f>IFERROR(E20/D20*100,0)</f>
        <v>100</v>
      </c>
      <c r="G20" s="168"/>
      <c r="H20" s="173"/>
      <c r="I20" s="173"/>
    </row>
    <row r="21" spans="1:14" ht="39.75" customHeight="1" x14ac:dyDescent="0.45">
      <c r="A21" s="364"/>
      <c r="B21" s="369"/>
      <c r="C21" s="165" t="s">
        <v>184</v>
      </c>
      <c r="D21" s="162">
        <f>IFERROR(D20/D11,0)</f>
        <v>1.0061738829457552E-2</v>
      </c>
      <c r="E21" s="162">
        <f>IFERROR(E20/E11,0)</f>
        <v>1.1609237702624732E-2</v>
      </c>
      <c r="F21" s="163">
        <f>E21-D21</f>
        <v>1.5474988731671805E-3</v>
      </c>
      <c r="G21" s="164"/>
    </row>
    <row r="22" spans="1:14" ht="39.75" customHeight="1" x14ac:dyDescent="0.45">
      <c r="A22" s="364"/>
      <c r="B22" s="369" t="s">
        <v>259</v>
      </c>
      <c r="C22" s="160" t="s">
        <v>183</v>
      </c>
      <c r="D22" s="167">
        <v>112240</v>
      </c>
      <c r="E22" s="138">
        <v>69720</v>
      </c>
      <c r="F22" s="158">
        <f>IFERROR(E22/D22*100,0)</f>
        <v>62.116892373485385</v>
      </c>
      <c r="G22" s="168"/>
    </row>
    <row r="23" spans="1:14" ht="39.75" customHeight="1" x14ac:dyDescent="0.45">
      <c r="A23" s="364"/>
      <c r="B23" s="369"/>
      <c r="C23" s="165" t="s">
        <v>184</v>
      </c>
      <c r="D23" s="162">
        <f>IFERROR(D22/D11,0)</f>
        <v>0.11293295662183156</v>
      </c>
      <c r="E23" s="162">
        <f>IFERROR(E22/E11,0)</f>
        <v>8.0939605262699638E-2</v>
      </c>
      <c r="F23" s="163">
        <f>E23-D23</f>
        <v>-3.1993351359131922E-2</v>
      </c>
      <c r="G23" s="146"/>
    </row>
    <row r="24" spans="1:14" ht="39.75" customHeight="1" x14ac:dyDescent="0.45">
      <c r="A24" s="364"/>
      <c r="B24" s="370" t="s">
        <v>260</v>
      </c>
      <c r="C24" s="160" t="s">
        <v>183</v>
      </c>
      <c r="D24" s="167">
        <v>19877</v>
      </c>
      <c r="E24" s="138">
        <f>'[2]1.8 Fontes e Usos'!D34</f>
        <v>0</v>
      </c>
      <c r="F24" s="158">
        <f>IFERROR(E24/D24*100,0)</f>
        <v>0</v>
      </c>
      <c r="G24" s="146"/>
    </row>
    <row r="25" spans="1:14" ht="39.75" customHeight="1" thickBot="1" x14ac:dyDescent="0.5">
      <c r="A25" s="365"/>
      <c r="B25" s="371"/>
      <c r="C25" s="169" t="s">
        <v>184</v>
      </c>
      <c r="D25" s="174">
        <f>IFERROR(D24/D11,0)</f>
        <v>1.9999718271312774E-2</v>
      </c>
      <c r="E25" s="174">
        <f>IFERROR(E24/E11,0)</f>
        <v>0</v>
      </c>
      <c r="F25" s="171">
        <f>E25-D25</f>
        <v>-1.9999718271312774E-2</v>
      </c>
      <c r="G25" s="146"/>
    </row>
    <row r="26" spans="1:14" ht="39.75" customHeight="1" x14ac:dyDescent="0.45">
      <c r="B26" s="175"/>
    </row>
    <row r="27" spans="1:14" ht="39.75" customHeight="1" thickBot="1" x14ac:dyDescent="0.5">
      <c r="A27" s="358" t="s">
        <v>229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</row>
    <row r="28" spans="1:14" ht="351.75" customHeight="1" x14ac:dyDescent="0.45">
      <c r="A28" s="361" t="s">
        <v>241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3"/>
    </row>
    <row r="31" spans="1:14" ht="39.75" customHeight="1" x14ac:dyDescent="0.45">
      <c r="A31" s="130" t="s">
        <v>233</v>
      </c>
    </row>
    <row r="33" spans="1:1" ht="39.75" customHeight="1" x14ac:dyDescent="0.45">
      <c r="A33" s="130" t="s">
        <v>234</v>
      </c>
    </row>
    <row r="35" spans="1:1" ht="39.75" customHeight="1" x14ac:dyDescent="0.45">
      <c r="A35" s="130" t="s">
        <v>236</v>
      </c>
    </row>
    <row r="37" spans="1:1" ht="39.75" customHeight="1" x14ac:dyDescent="0.45">
      <c r="A37" s="130" t="s">
        <v>237</v>
      </c>
    </row>
    <row r="39" spans="1:1" ht="39.75" customHeight="1" x14ac:dyDescent="0.45">
      <c r="A39" s="130" t="s">
        <v>238</v>
      </c>
    </row>
    <row r="41" spans="1:1" ht="39.75" customHeight="1" x14ac:dyDescent="0.45">
      <c r="A41" s="130" t="s">
        <v>239</v>
      </c>
    </row>
    <row r="43" spans="1:1" ht="39.75" customHeight="1" x14ac:dyDescent="0.45">
      <c r="A43" s="130" t="s">
        <v>240</v>
      </c>
    </row>
  </sheetData>
  <mergeCells count="29">
    <mergeCell ref="A27:M27"/>
    <mergeCell ref="A28:M28"/>
    <mergeCell ref="A13:A25"/>
    <mergeCell ref="N11:P11"/>
    <mergeCell ref="B13:C13"/>
    <mergeCell ref="B22:B23"/>
    <mergeCell ref="B24:B25"/>
    <mergeCell ref="H13:J13"/>
    <mergeCell ref="H14:I15"/>
    <mergeCell ref="H16:I17"/>
    <mergeCell ref="B20:B21"/>
    <mergeCell ref="B16:B17"/>
    <mergeCell ref="B18:B19"/>
    <mergeCell ref="B14:B15"/>
    <mergeCell ref="A3:M3"/>
    <mergeCell ref="A5:A11"/>
    <mergeCell ref="B5:C5"/>
    <mergeCell ref="H5:H7"/>
    <mergeCell ref="I5:J5"/>
    <mergeCell ref="B6:C6"/>
    <mergeCell ref="B11:C11"/>
    <mergeCell ref="B8:C8"/>
    <mergeCell ref="I6:J6"/>
    <mergeCell ref="A4:M4"/>
    <mergeCell ref="B7:C7"/>
    <mergeCell ref="I7:J7"/>
    <mergeCell ref="B9:C9"/>
    <mergeCell ref="H9:I10"/>
    <mergeCell ref="B10:C10"/>
  </mergeCells>
  <pageMargins left="0" right="0" top="0" bottom="0" header="0.31496062992125984" footer="0"/>
  <pageSetup paperSize="9" scale="36" fitToWidth="0" orientation="landscape" r:id="rId1"/>
  <colBreaks count="1" manualBreakCount="1">
    <brk id="13" max="3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view="pageBreakPreview" zoomScale="50" zoomScaleNormal="70" zoomScaleSheetLayoutView="50" workbookViewId="0">
      <selection activeCell="D11" sqref="D11:L12"/>
    </sheetView>
  </sheetViews>
  <sheetFormatPr defaultColWidth="8.85546875" defaultRowHeight="28.5" x14ac:dyDescent="0.45"/>
  <cols>
    <col min="1" max="1" width="8.85546875" style="180"/>
    <col min="2" max="2" width="28.28515625" style="180" customWidth="1"/>
    <col min="3" max="3" width="21.85546875" style="180" customWidth="1"/>
    <col min="4" max="6" width="12.140625" style="180" customWidth="1"/>
    <col min="7" max="7" width="18.42578125" style="180" customWidth="1"/>
    <col min="8" max="8" width="32.5703125" style="180" customWidth="1"/>
    <col min="9" max="9" width="20.85546875" style="180" customWidth="1"/>
    <col min="10" max="10" width="24.5703125" style="180" customWidth="1"/>
    <col min="11" max="11" width="28.140625" style="180" customWidth="1"/>
    <col min="12" max="12" width="40.7109375" style="180" customWidth="1"/>
    <col min="13" max="25" width="8.85546875" style="180"/>
    <col min="26" max="26" width="31" style="180" customWidth="1"/>
    <col min="27" max="27" width="31.42578125" style="180" customWidth="1"/>
    <col min="28" max="16384" width="8.85546875" style="180"/>
  </cols>
  <sheetData>
    <row r="1" spans="1:27" ht="30" customHeight="1" x14ac:dyDescent="0.45"/>
    <row r="2" spans="1:27" ht="30" customHeight="1" x14ac:dyDescent="0.45"/>
    <row r="3" spans="1:27" ht="25.5" customHeight="1" x14ac:dyDescent="0.45"/>
    <row r="4" spans="1:27" ht="37.5" customHeight="1" x14ac:dyDescent="0.45"/>
    <row r="5" spans="1:27" ht="37.5" customHeight="1" x14ac:dyDescent="0.45"/>
    <row r="6" spans="1:27" x14ac:dyDescent="0.45">
      <c r="A6" s="337" t="s">
        <v>211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181"/>
    </row>
    <row r="7" spans="1:27" x14ac:dyDescent="0.45">
      <c r="A7" s="182"/>
      <c r="B7" s="182"/>
      <c r="D7" s="183"/>
      <c r="E7" s="183"/>
      <c r="F7" s="183"/>
      <c r="G7" s="183"/>
      <c r="H7" s="183"/>
      <c r="I7" s="183"/>
      <c r="J7" s="183"/>
      <c r="K7" s="183"/>
      <c r="L7" s="183"/>
    </row>
    <row r="8" spans="1:27" ht="257.25" customHeight="1" x14ac:dyDescent="0.45">
      <c r="A8" s="187"/>
      <c r="B8" s="188"/>
      <c r="C8" s="184" t="s">
        <v>212</v>
      </c>
      <c r="D8" s="402" t="str">
        <f>'FORM.A- USOS E FONTES'!$A$35</f>
        <v>Na forma demonstrada no quadro anterior, cabe comentar: o executado no exercício de 2015 para as Fontes (Receitas)  foi 67,7% e para os Usos (Despesas)  foi 63,7% frente ao previsto na Programação Aprovada.  Esse desempenho reflete em um resultado positivo, no exercício,  de R$ 60.984,00 ou aproximadamente 6% das receitas auferidas, denotando que as mesmas  se efetivaram em patamares superiores às aplicações realizadas. Observa-se que o CAU/AL  não teve execução com despesas de capital e, em decorrência, não houve incorporação dessa fonte de recursos.   A Programação Operacional totalizou R$ 876.620,00, ou 62,2% do previsto. O aporte de recursos ao Fundo de Apoio e ao Centro de Serviços Compartilhados se efetivaram em 100% dos valores previstos na programação aprovada.  Não houve utilização dos valores previstos na Reserva de Contingência.</v>
      </c>
      <c r="E8" s="402"/>
      <c r="F8" s="402"/>
      <c r="G8" s="402"/>
      <c r="H8" s="402"/>
      <c r="I8" s="402"/>
      <c r="J8" s="402"/>
      <c r="K8" s="402"/>
      <c r="L8" s="402"/>
    </row>
    <row r="9" spans="1:27" ht="200.25" customHeight="1" x14ac:dyDescent="0.45">
      <c r="A9" s="189"/>
      <c r="B9" s="190"/>
      <c r="C9" s="184" t="s">
        <v>213</v>
      </c>
      <c r="D9" s="402" t="str">
        <f>'FORM.B - METAS E RESULTADOS'!$A$36</f>
        <v>Foram previstas 22 iniciativas estratégicas, sendo 12 projetos e 10 atividades. O projeto "Ampliação das instalações da sede" não foi executado, pois  houve atrasos nos projetos da nova sede e os trâmites necessários para licitação da obra. O CAU/AL findou a licitação e emitiu ordem de serviço em 26/12/2015, sendo necessário  postergar a execução desse projeto para 2016 . Com isso, a efetividade das iniciativas estratégicas foi 95% referente ao plano de ação planejado em 2015, considerando que as 21 iniciativas estratégias planejadas foram total ou parcialmente executadas.</v>
      </c>
      <c r="E9" s="402"/>
      <c r="F9" s="402"/>
      <c r="G9" s="402"/>
      <c r="H9" s="402"/>
      <c r="I9" s="402"/>
      <c r="J9" s="402"/>
      <c r="K9" s="402"/>
      <c r="L9" s="402"/>
    </row>
    <row r="10" spans="1:27" ht="209.25" customHeight="1" x14ac:dyDescent="0.45">
      <c r="A10" s="189"/>
      <c r="B10" s="190"/>
      <c r="C10" s="184" t="s">
        <v>214</v>
      </c>
      <c r="D10" s="402" t="str">
        <f>'FORM.C- METAS FINANCEIRAS '!$A$35</f>
        <v xml:space="preserve">A execução dos projetos e atividades totalizou 63,7% do previsto de acordo com a Reprogramação aprovada. O CAU/AL envidou esforços para executar os projetos e atividades planejados, porém o projeto "Ampliação das instalações da sede" não foi executado em 2015, conforme justificativa desse CAU/UF , impactando significativamente a execução do plano de ação, já que a representatividade desse projeto é 26% do valor total previsto. 
</v>
      </c>
      <c r="E10" s="402"/>
      <c r="F10" s="402"/>
      <c r="G10" s="402"/>
      <c r="H10" s="402"/>
      <c r="I10" s="402"/>
      <c r="J10" s="402"/>
      <c r="K10" s="402"/>
      <c r="L10" s="402"/>
    </row>
    <row r="11" spans="1:27" ht="242.25" customHeight="1" x14ac:dyDescent="0.45">
      <c r="A11" s="189"/>
      <c r="B11" s="190"/>
      <c r="C11" s="385" t="s">
        <v>215</v>
      </c>
      <c r="D11" s="384" t="str">
        <f>'FORM.D- LIMITES ESTRATÉGICOS'!$A$28</f>
        <v xml:space="preserve">A atuação do CAU/AL, visando atender às prioridades e estratégicas de atuação, está contemplada nos objetivos estratégicos, conforme demonstrado em seu Mapa Estratégico que são, além dos de Atendimento e Fiscalização, "Assegurar a eficácia no relacionamento e comunicação com a Sociedade" e "Estimular o conhecimento, o uso de processos criativos e a difusão das melhores práticas em Arquitetura e Urbanismo".   Os percentuais de aplicação de recursos estratégicos, de acordo com os limites aprovados no plano de ação, não foram atendidos integralmente, conforme justificativas apresentadas pelo CAU/AL, como segue: FISCALIZAÇÃO: O valor inicialmente programado contava com a contratação do Gerente Técnico no primeiro trimestre de 2015, porém por motivos administrativos a contratação foi concretizada no segundo semestre de 2015 ocasionando uma diminuição dos gastos inicialmente previstos; COMUNICAÇÃO: O valor inicialmente programado contava com a contratação de empresa especializada na execução de serviços de Assessoria e Planejamento em Comunicação. O Projeto, forma de contratação, sofreu alterações otimizando os valores gastos com a comunicação. Com a contratação da assessoria de comunicação (jornalista), o CAU/AL obteve espaço na mídia de forma espontânea (sem custos) reduzindo/otimizando assim os recursos inicialmente previstos sem deixar de atender os objetivos; DOIS OBJETIVOS ESTRATÉGICOS: o não atingimento do Projeto de Comunicação impactou diretamente o não atingimento da meta prevista; CAPACITAÇÃO: Devido à participação do CAU/AL no programa Gespública as ações previstas com treinamentos não foram realizadas em sua totalidade, sendo postergadas para 2016, após a definição da implementação do programa da Gespública .Frente às justificativas apresentadas pelo CAU/AL, conclui-se que apesar de 4 limites não terem sido alcançados conforme o previsto no Plano de Ação (Fiscalização, Comunicação,Dois Objetivos e Capacitação) , o estado envidou esforços para proceder às devidas adequações, visando a um melhor atendimento às políticas e prioridades de atuação estabelecidas pelo CAU/UF no alcance da Missão e Visão do Conselho. Salienta- se que apenas os limites com Comunicação e Capacitação não cumpriram os limites mínimos estipulados nas Diretrizes do Plano de ação 2015.  Para 2015, não houve despesas com rescisões contratuais.  </v>
      </c>
      <c r="E11" s="384"/>
      <c r="F11" s="384"/>
      <c r="G11" s="384"/>
      <c r="H11" s="384"/>
      <c r="I11" s="384"/>
      <c r="J11" s="384"/>
      <c r="K11" s="384"/>
      <c r="L11" s="384"/>
    </row>
    <row r="12" spans="1:27" ht="409.5" customHeight="1" x14ac:dyDescent="0.45">
      <c r="A12" s="191"/>
      <c r="B12" s="192"/>
      <c r="C12" s="386"/>
      <c r="D12" s="384"/>
      <c r="E12" s="384"/>
      <c r="F12" s="384"/>
      <c r="G12" s="384"/>
      <c r="H12" s="384"/>
      <c r="I12" s="384"/>
      <c r="J12" s="384"/>
      <c r="K12" s="384"/>
      <c r="L12" s="384"/>
    </row>
    <row r="13" spans="1:27" x14ac:dyDescent="0.45">
      <c r="A13" s="403" t="s">
        <v>216</v>
      </c>
      <c r="B13" s="404"/>
      <c r="C13" s="409" t="s">
        <v>242</v>
      </c>
      <c r="D13" s="409"/>
      <c r="E13" s="409"/>
      <c r="F13" s="409"/>
      <c r="G13" s="409"/>
      <c r="H13" s="409"/>
      <c r="I13" s="409"/>
      <c r="J13" s="409"/>
      <c r="K13" s="409"/>
      <c r="L13" s="410"/>
      <c r="M13" s="387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</row>
    <row r="14" spans="1:27" x14ac:dyDescent="0.45">
      <c r="A14" s="405"/>
      <c r="B14" s="406"/>
      <c r="C14" s="411"/>
      <c r="D14" s="411"/>
      <c r="E14" s="411"/>
      <c r="F14" s="411"/>
      <c r="G14" s="411"/>
      <c r="H14" s="411"/>
      <c r="I14" s="411"/>
      <c r="J14" s="411"/>
      <c r="K14" s="411"/>
      <c r="L14" s="412"/>
      <c r="M14" s="387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</row>
    <row r="15" spans="1:27" ht="75.75" customHeight="1" x14ac:dyDescent="0.45">
      <c r="A15" s="405"/>
      <c r="B15" s="406"/>
      <c r="C15" s="411"/>
      <c r="D15" s="411"/>
      <c r="E15" s="411"/>
      <c r="F15" s="411"/>
      <c r="G15" s="411"/>
      <c r="H15" s="411"/>
      <c r="I15" s="411"/>
      <c r="J15" s="411"/>
      <c r="K15" s="411"/>
      <c r="L15" s="412"/>
      <c r="M15" s="387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</row>
    <row r="16" spans="1:27" ht="66.75" customHeight="1" x14ac:dyDescent="0.45">
      <c r="A16" s="407"/>
      <c r="B16" s="408"/>
      <c r="C16" s="413"/>
      <c r="D16" s="413"/>
      <c r="E16" s="413"/>
      <c r="F16" s="413"/>
      <c r="G16" s="413"/>
      <c r="H16" s="413"/>
      <c r="I16" s="413"/>
      <c r="J16" s="413"/>
      <c r="K16" s="413"/>
      <c r="L16" s="414"/>
      <c r="M16" s="387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</row>
    <row r="17" spans="1:12" x14ac:dyDescent="0.45">
      <c r="A17" s="377" t="s">
        <v>217</v>
      </c>
      <c r="B17" s="377"/>
      <c r="C17" s="389" t="s">
        <v>243</v>
      </c>
      <c r="D17" s="389"/>
      <c r="E17" s="389"/>
      <c r="F17" s="389"/>
      <c r="G17" s="389"/>
      <c r="H17" s="389"/>
      <c r="I17" s="389"/>
      <c r="J17" s="389"/>
      <c r="K17" s="389"/>
      <c r="L17" s="389"/>
    </row>
    <row r="18" spans="1:12" ht="130.5" customHeight="1" x14ac:dyDescent="0.45">
      <c r="A18" s="377" t="s">
        <v>218</v>
      </c>
      <c r="B18" s="377"/>
      <c r="C18" s="381" t="s">
        <v>219</v>
      </c>
      <c r="D18" s="382"/>
      <c r="E18" s="382"/>
      <c r="F18" s="382"/>
      <c r="G18" s="382"/>
      <c r="H18" s="382"/>
      <c r="I18" s="382"/>
      <c r="J18" s="382"/>
      <c r="K18" s="382"/>
      <c r="L18" s="383"/>
    </row>
    <row r="19" spans="1:12" x14ac:dyDescent="0.45">
      <c r="C19" s="185"/>
      <c r="D19" s="185"/>
      <c r="E19" s="185"/>
      <c r="F19" s="185"/>
      <c r="G19" s="185"/>
      <c r="H19" s="185"/>
      <c r="I19" s="185"/>
      <c r="J19" s="185"/>
      <c r="K19" s="185"/>
      <c r="L19" s="185"/>
    </row>
    <row r="20" spans="1:12" s="186" customFormat="1" ht="15" customHeight="1" x14ac:dyDescent="0.25">
      <c r="A20" s="390" t="s">
        <v>220</v>
      </c>
      <c r="B20" s="391"/>
      <c r="C20" s="396" t="s">
        <v>244</v>
      </c>
      <c r="D20" s="397"/>
      <c r="E20" s="397"/>
      <c r="F20" s="397"/>
      <c r="G20" s="397"/>
      <c r="H20" s="397"/>
      <c r="I20" s="397"/>
      <c r="J20" s="397"/>
      <c r="K20" s="397"/>
      <c r="L20" s="398"/>
    </row>
    <row r="21" spans="1:12" s="186" customFormat="1" ht="15" customHeight="1" x14ac:dyDescent="0.25">
      <c r="A21" s="392"/>
      <c r="B21" s="393"/>
      <c r="C21" s="399"/>
      <c r="D21" s="400"/>
      <c r="E21" s="400"/>
      <c r="F21" s="400"/>
      <c r="G21" s="400"/>
      <c r="H21" s="400"/>
      <c r="I21" s="400"/>
      <c r="J21" s="400"/>
      <c r="K21" s="400"/>
      <c r="L21" s="401"/>
    </row>
    <row r="22" spans="1:12" s="186" customFormat="1" ht="112.5" customHeight="1" x14ac:dyDescent="0.25">
      <c r="A22" s="394"/>
      <c r="B22" s="395"/>
      <c r="C22" s="399"/>
      <c r="D22" s="400"/>
      <c r="E22" s="400"/>
      <c r="F22" s="400"/>
      <c r="G22" s="400"/>
      <c r="H22" s="400"/>
      <c r="I22" s="400"/>
      <c r="J22" s="400"/>
      <c r="K22" s="400"/>
      <c r="L22" s="401"/>
    </row>
    <row r="23" spans="1:12" x14ac:dyDescent="0.45">
      <c r="A23" s="377" t="s">
        <v>217</v>
      </c>
      <c r="B23" s="377"/>
      <c r="C23" s="378" t="s">
        <v>243</v>
      </c>
      <c r="D23" s="379"/>
      <c r="E23" s="379"/>
      <c r="F23" s="379"/>
      <c r="G23" s="379"/>
      <c r="H23" s="379"/>
      <c r="I23" s="379"/>
      <c r="J23" s="379"/>
      <c r="K23" s="379"/>
      <c r="L23" s="380"/>
    </row>
    <row r="24" spans="1:12" ht="161.25" customHeight="1" x14ac:dyDescent="0.45">
      <c r="A24" s="377" t="s">
        <v>221</v>
      </c>
      <c r="B24" s="377"/>
      <c r="C24" s="381" t="s">
        <v>222</v>
      </c>
      <c r="D24" s="382"/>
      <c r="E24" s="382"/>
      <c r="F24" s="382"/>
      <c r="G24" s="382"/>
      <c r="H24" s="382"/>
      <c r="I24" s="382"/>
      <c r="J24" s="382"/>
      <c r="K24" s="382"/>
      <c r="L24" s="383"/>
    </row>
  </sheetData>
  <mergeCells count="19">
    <mergeCell ref="A6:L6"/>
    <mergeCell ref="D8:L8"/>
    <mergeCell ref="D9:L9"/>
    <mergeCell ref="D10:L10"/>
    <mergeCell ref="A13:B16"/>
    <mergeCell ref="C13:L16"/>
    <mergeCell ref="M13:AA16"/>
    <mergeCell ref="A17:B17"/>
    <mergeCell ref="C17:L17"/>
    <mergeCell ref="A20:B22"/>
    <mergeCell ref="C20:L22"/>
    <mergeCell ref="A18:B18"/>
    <mergeCell ref="C18:L18"/>
    <mergeCell ref="A23:B23"/>
    <mergeCell ref="C23:L23"/>
    <mergeCell ref="A24:B24"/>
    <mergeCell ref="C24:L24"/>
    <mergeCell ref="D11:L12"/>
    <mergeCell ref="C11:C12"/>
  </mergeCells>
  <pageMargins left="0.51181102362204722" right="0.51181102362204722" top="0.19685039370078741" bottom="0.78740157480314965" header="0.31496062992125984" footer="0.31496062992125984"/>
  <pageSetup paperSize="9" scale="35" fitToWidth="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CAPA</vt:lpstr>
      <vt:lpstr>OBJETIVOS E METAS</vt:lpstr>
      <vt:lpstr>FORM.A- USOS E FONTES</vt:lpstr>
      <vt:lpstr>FORM.B - METAS E RESULTADOS</vt:lpstr>
      <vt:lpstr>FORM.C- METAS FINANCEIRAS </vt:lpstr>
      <vt:lpstr>FORM.D- LIMITES ESTRATÉGICOS</vt:lpstr>
      <vt:lpstr>PARECER DA ASSESSORIA</vt:lpstr>
      <vt:lpstr>CAPA!Area_de_impressao</vt:lpstr>
      <vt:lpstr>'FORM.A- USOS E FONTES'!Area_de_impressao</vt:lpstr>
      <vt:lpstr>'FORM.B - METAS E RESULTADOS'!Area_de_impressao</vt:lpstr>
      <vt:lpstr>'FORM.C- METAS FINANCEIRAS '!Area_de_impressao</vt:lpstr>
      <vt:lpstr>'FORM.D- LIMITES ESTRATÉGICOS'!Area_de_impressao</vt:lpstr>
      <vt:lpstr>'OBJETIVOS E METAS'!Area_de_impressao</vt:lpstr>
      <vt:lpstr>'PARECER DA ASSESSORIA'!Area_de_impressao</vt:lpstr>
      <vt:lpstr>'FORM.B - METAS E RESULTADOS'!Titulos_de_impressao</vt:lpstr>
      <vt:lpstr>'FORM.C- METAS FINANCEIRAS '!Titulos_de_impressao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Pereira Siqueira</dc:creator>
  <cp:lastModifiedBy>admin</cp:lastModifiedBy>
  <cp:revision/>
  <cp:lastPrinted>2016-05-12T18:25:22Z</cp:lastPrinted>
  <dcterms:created xsi:type="dcterms:W3CDTF">2015-03-25T13:01:50Z</dcterms:created>
  <dcterms:modified xsi:type="dcterms:W3CDTF">2017-02-17T23:13:28Z</dcterms:modified>
</cp:coreProperties>
</file>